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March 2026\"/>
    </mc:Choice>
  </mc:AlternateContent>
  <xr:revisionPtr revIDLastSave="0" documentId="8_{84B28E5C-C089-4E5F-B545-0E86976D934A}" xr6:coauthVersionLast="47" xr6:coauthVersionMax="47" xr10:uidLastSave="{00000000-0000-0000-0000-000000000000}"/>
  <bookViews>
    <workbookView xWindow="-108" yWindow="-108" windowWidth="23256" windowHeight="12456" xr2:uid="{A6175638-1EC1-45A3-A4C1-FAC7A5FF3769}"/>
  </bookViews>
  <sheets>
    <sheet name="2025-2026 Expenditure" sheetId="1" r:id="rId1"/>
    <sheet name="2025-2026 Income" sheetId="2" r:id="rId2"/>
    <sheet name="Budget Control" sheetId="3" r:id="rId3"/>
    <sheet name="Ear Marked Reserves " sheetId="4" r:id="rId4"/>
    <sheet name="VAT" sheetId="5" r:id="rId5"/>
    <sheet name="Green Charity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P52" i="2"/>
  <c r="F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K242" i="1"/>
  <c r="J242" i="1"/>
  <c r="H242" i="1"/>
  <c r="I242" i="1"/>
  <c r="B54" i="4"/>
  <c r="I69" i="3"/>
  <c r="B51" i="4"/>
  <c r="C242" i="1" l="1"/>
  <c r="K33" i="4" l="1"/>
  <c r="L39" i="4"/>
  <c r="L40" i="4"/>
  <c r="L41" i="4"/>
  <c r="L42" i="4"/>
  <c r="L43" i="4"/>
  <c r="L44" i="4"/>
  <c r="K38" i="4"/>
  <c r="I53" i="3" l="1"/>
  <c r="I52" i="2"/>
  <c r="G58" i="3" s="1"/>
  <c r="B28" i="4" l="1"/>
  <c r="F109" i="3" l="1"/>
  <c r="Q52" i="2"/>
  <c r="H52" i="2"/>
  <c r="J52" i="2"/>
  <c r="H40" i="3"/>
  <c r="H42" i="3"/>
  <c r="H44" i="3"/>
  <c r="H32" i="3"/>
  <c r="H33" i="3"/>
  <c r="H29" i="3"/>
  <c r="H13" i="3"/>
  <c r="H18" i="3"/>
  <c r="D50" i="4"/>
  <c r="E51" i="4"/>
  <c r="B53" i="4" s="1"/>
  <c r="F48" i="4"/>
  <c r="B43" i="4"/>
  <c r="B48" i="4" s="1"/>
  <c r="B52" i="4" s="1"/>
  <c r="K47" i="4"/>
  <c r="J37" i="4"/>
  <c r="L37" i="4" s="1"/>
  <c r="J36" i="4"/>
  <c r="L36" i="4" s="1"/>
  <c r="J35" i="4"/>
  <c r="J34" i="4"/>
  <c r="L34" i="4" s="1"/>
  <c r="J33" i="4"/>
  <c r="L33" i="4" s="1"/>
  <c r="D17" i="4"/>
  <c r="J38" i="4" s="1"/>
  <c r="G59" i="3" l="1"/>
  <c r="J47" i="4"/>
  <c r="L38" i="4"/>
  <c r="L47" i="4" l="1"/>
  <c r="F9" i="3"/>
  <c r="F45" i="3" l="1"/>
  <c r="F47" i="3"/>
  <c r="F48" i="3"/>
  <c r="F49" i="3"/>
  <c r="F50" i="3"/>
  <c r="F38" i="3"/>
  <c r="F39" i="3"/>
  <c r="F40" i="3"/>
  <c r="F41" i="3"/>
  <c r="F42" i="3"/>
  <c r="F43" i="3"/>
  <c r="F44" i="3"/>
  <c r="F25" i="3"/>
  <c r="F26" i="3"/>
  <c r="F27" i="3"/>
  <c r="F28" i="3"/>
  <c r="F29" i="3"/>
  <c r="F30" i="3"/>
  <c r="F31" i="3"/>
  <c r="F32" i="3"/>
  <c r="F33" i="3"/>
  <c r="F34" i="3"/>
  <c r="F12" i="3"/>
  <c r="F13" i="3"/>
  <c r="F16" i="3"/>
  <c r="F17" i="3"/>
  <c r="F18" i="3"/>
  <c r="F19" i="3"/>
  <c r="F20" i="3"/>
  <c r="F21" i="3"/>
  <c r="F24" i="3"/>
  <c r="E40" i="3"/>
  <c r="E42" i="3"/>
  <c r="E43" i="3"/>
  <c r="E47" i="3"/>
  <c r="E48" i="3"/>
  <c r="E50" i="3"/>
  <c r="E29" i="3"/>
  <c r="E32" i="3"/>
  <c r="E33" i="3"/>
  <c r="E18" i="3"/>
  <c r="E13" i="3"/>
  <c r="F107" i="3" l="1"/>
  <c r="G109" i="3" s="1"/>
  <c r="G39" i="3"/>
  <c r="G242" i="1"/>
  <c r="G9" i="3"/>
  <c r="G12" i="3"/>
  <c r="G16" i="3"/>
  <c r="G19" i="3"/>
  <c r="G17" i="3"/>
  <c r="G21" i="3"/>
  <c r="E21" i="3" s="1"/>
  <c r="G26" i="3"/>
  <c r="G34" i="3"/>
  <c r="G25" i="3"/>
  <c r="G24" i="3"/>
  <c r="G27" i="3"/>
  <c r="G28" i="3"/>
  <c r="G30" i="3"/>
  <c r="G20" i="3"/>
  <c r="G41" i="3"/>
  <c r="G45" i="3"/>
  <c r="E45" i="3" s="1"/>
  <c r="G38" i="3"/>
  <c r="G31" i="3"/>
  <c r="G49" i="3" l="1"/>
  <c r="E49" i="3" s="1"/>
  <c r="G71" i="3"/>
  <c r="E39" i="3"/>
  <c r="H39" i="3"/>
  <c r="E16" i="3"/>
  <c r="H16" i="3"/>
  <c r="E25" i="3"/>
  <c r="E34" i="3"/>
  <c r="H34" i="3"/>
  <c r="E24" i="3"/>
  <c r="H24" i="3"/>
  <c r="E38" i="3"/>
  <c r="H38" i="3"/>
  <c r="E26" i="3"/>
  <c r="E20" i="3"/>
  <c r="H20" i="3"/>
  <c r="E30" i="3"/>
  <c r="H30" i="3"/>
  <c r="E28" i="3"/>
  <c r="H28" i="3"/>
  <c r="E17" i="3"/>
  <c r="H17" i="3"/>
  <c r="E31" i="3"/>
  <c r="H31" i="3"/>
  <c r="E27" i="3"/>
  <c r="E19" i="3"/>
  <c r="H19" i="3"/>
  <c r="E41" i="3"/>
  <c r="E9" i="3"/>
  <c r="H9" i="3"/>
  <c r="E12" i="3"/>
  <c r="G53" i="3" l="1"/>
  <c r="D23" i="6"/>
  <c r="E98" i="3"/>
  <c r="F99" i="3" s="1"/>
  <c r="F101" i="3" s="1"/>
  <c r="F86" i="3"/>
  <c r="F85" i="3"/>
  <c r="F84" i="3"/>
  <c r="F88" i="3" s="1"/>
  <c r="I66" i="3"/>
  <c r="E66" i="3"/>
  <c r="D66" i="3"/>
  <c r="A66" i="3"/>
  <c r="F64" i="3"/>
  <c r="F63" i="3"/>
  <c r="F62" i="3"/>
  <c r="F61" i="3"/>
  <c r="F60" i="3"/>
  <c r="F59" i="3"/>
  <c r="F58" i="3"/>
  <c r="F57" i="3"/>
  <c r="H53" i="3"/>
  <c r="D53" i="3"/>
  <c r="F53" i="3" s="1"/>
  <c r="A52" i="3"/>
  <c r="A73" i="3" s="1"/>
  <c r="O52" i="2"/>
  <c r="N52" i="2"/>
  <c r="M52" i="2"/>
  <c r="L52" i="2"/>
  <c r="K52" i="2"/>
  <c r="G52" i="2"/>
  <c r="G60" i="3" s="1"/>
  <c r="F52" i="2"/>
  <c r="E52" i="2"/>
  <c r="G57" i="3" l="1"/>
  <c r="B52" i="2"/>
  <c r="F66" i="3"/>
  <c r="G61" i="3"/>
  <c r="G103" i="3"/>
  <c r="G90" i="3"/>
  <c r="G73" i="3"/>
  <c r="E53" i="3"/>
  <c r="G66" i="3" l="1"/>
  <c r="G69" i="3" s="1"/>
  <c r="G105" i="3"/>
  <c r="G111" i="3" s="1"/>
</calcChain>
</file>

<file path=xl/sharedStrings.xml><?xml version="1.0" encoding="utf-8"?>
<sst xmlns="http://schemas.openxmlformats.org/spreadsheetml/2006/main" count="1786" uniqueCount="461">
  <si>
    <t>Over Parish Council</t>
  </si>
  <si>
    <t>EXPENDITURE</t>
  </si>
  <si>
    <t>Date</t>
  </si>
  <si>
    <t>Payee</t>
  </si>
  <si>
    <t>Details</t>
  </si>
  <si>
    <t>Payment</t>
  </si>
  <si>
    <t>BANK</t>
  </si>
  <si>
    <t>Creditors 2023/2024</t>
  </si>
  <si>
    <t>VAT</t>
  </si>
  <si>
    <t>Salaries &amp; Employers Oncosts</t>
  </si>
  <si>
    <t>Officers Training &amp; Travel</t>
  </si>
  <si>
    <t>Stationary / Admin Expenses / Cleaning Products</t>
  </si>
  <si>
    <t>PC meeting exp</t>
  </si>
  <si>
    <t>Insurance</t>
  </si>
  <si>
    <t>Grants / Donations</t>
  </si>
  <si>
    <t>Memberships/ Internal/ External Audit / Elections</t>
  </si>
  <si>
    <t xml:space="preserve"> Grass Cutting Services / Tree Works/ Water Charge</t>
  </si>
  <si>
    <t>Street Lighting &amp; Maintenance/ Heating</t>
  </si>
  <si>
    <t>Village Maintenance</t>
  </si>
  <si>
    <t>Pavillion</t>
  </si>
  <si>
    <t>Play Areas</t>
  </si>
  <si>
    <t>Overcote, Ponds, Gravel</t>
  </si>
  <si>
    <t>CCTV</t>
  </si>
  <si>
    <t>Website</t>
  </si>
  <si>
    <t>Santa Trip / Christmas Lights / Remembrance Parade / Fireworks</t>
  </si>
  <si>
    <t>Skatepark Project</t>
  </si>
  <si>
    <t>Green Contract</t>
  </si>
  <si>
    <t>OCA Project</t>
  </si>
  <si>
    <t>S106</t>
  </si>
  <si>
    <t>Defibs</t>
  </si>
  <si>
    <t>£</t>
  </si>
  <si>
    <t>April</t>
  </si>
  <si>
    <t>Clerk</t>
  </si>
  <si>
    <t xml:space="preserve">Payroll </t>
  </si>
  <si>
    <t>S/O</t>
  </si>
  <si>
    <t>#</t>
  </si>
  <si>
    <t>HMRC</t>
  </si>
  <si>
    <t>BACS</t>
  </si>
  <si>
    <t>Employer Deductions</t>
  </si>
  <si>
    <t>NEST</t>
  </si>
  <si>
    <t>Employee contributions pension</t>
  </si>
  <si>
    <t>CARD</t>
  </si>
  <si>
    <t>Employer contributions pension</t>
  </si>
  <si>
    <t>CAPALC</t>
  </si>
  <si>
    <t>Membership Fee</t>
  </si>
  <si>
    <t>Advanced Security</t>
  </si>
  <si>
    <t>DD</t>
  </si>
  <si>
    <t>Hire of seminar room</t>
  </si>
  <si>
    <t>MC Garden Maintenance</t>
  </si>
  <si>
    <t>Grass Cutting</t>
  </si>
  <si>
    <t>MC Maintenance</t>
  </si>
  <si>
    <t>Over Day Centre</t>
  </si>
  <si>
    <t>Grant</t>
  </si>
  <si>
    <t>INCOME</t>
  </si>
  <si>
    <t>Precept</t>
  </si>
  <si>
    <t>Grass Cutting Grant / Maintenance</t>
  </si>
  <si>
    <t>Bank Interest</t>
  </si>
  <si>
    <t>Sports Pavilion</t>
  </si>
  <si>
    <t>OCA Rent</t>
  </si>
  <si>
    <t>Wayleaves</t>
  </si>
  <si>
    <t>Football Youth</t>
  </si>
  <si>
    <t>Actual</t>
  </si>
  <si>
    <t>BUDGET</t>
  </si>
  <si>
    <t>Budget</t>
  </si>
  <si>
    <t>Predict Spend</t>
  </si>
  <si>
    <t>Proportion</t>
  </si>
  <si>
    <t>to date</t>
  </si>
  <si>
    <t>Employees</t>
  </si>
  <si>
    <t xml:space="preserve">Training </t>
  </si>
  <si>
    <t>Councillor</t>
  </si>
  <si>
    <t>General Admin Costs</t>
  </si>
  <si>
    <t xml:space="preserve">Stationery / Admin Costs </t>
  </si>
  <si>
    <t xml:space="preserve">Legal </t>
  </si>
  <si>
    <t xml:space="preserve">PC Meeting Expenses </t>
  </si>
  <si>
    <t>Website Costs</t>
  </si>
  <si>
    <t>Memberships / Audit Fees</t>
  </si>
  <si>
    <t>Village &amp; Asset Maintenance</t>
  </si>
  <si>
    <t>Repairs - Pavilion</t>
  </si>
  <si>
    <t>Litter &amp; Village Maintenance</t>
  </si>
  <si>
    <t xml:space="preserve">Play Equipment / Repairs / Benches </t>
  </si>
  <si>
    <t>Overcote</t>
  </si>
  <si>
    <t>Ponds</t>
  </si>
  <si>
    <t xml:space="preserve">CCTV </t>
  </si>
  <si>
    <t>Defib</t>
  </si>
  <si>
    <t>Bins / Benches / Village Green Bench</t>
  </si>
  <si>
    <t>Giffords Way</t>
  </si>
  <si>
    <t>Street Lighting</t>
  </si>
  <si>
    <t>Other</t>
  </si>
  <si>
    <t>Special Projects</t>
  </si>
  <si>
    <t>Santa Trip</t>
  </si>
  <si>
    <t>Christmas Lights</t>
  </si>
  <si>
    <t>British Legion Events</t>
  </si>
  <si>
    <t>Fireworks</t>
  </si>
  <si>
    <t>Carnival</t>
  </si>
  <si>
    <t>Skate Park</t>
  </si>
  <si>
    <t>Grants to Voluntary Orgainsations</t>
  </si>
  <si>
    <t>Youth Centre</t>
  </si>
  <si>
    <t>TOTAL  EXPENDITURE</t>
  </si>
  <si>
    <t>TOTAL</t>
  </si>
  <si>
    <t>Interest - uncapitalised</t>
  </si>
  <si>
    <t>Pavillion Charges</t>
  </si>
  <si>
    <t xml:space="preserve">VAT 126 Reimbursement </t>
  </si>
  <si>
    <t>S106 Payment</t>
  </si>
  <si>
    <t>TOTAL  INCOME</t>
  </si>
  <si>
    <t>Income</t>
  </si>
  <si>
    <t>VAT Expenditure</t>
  </si>
  <si>
    <t xml:space="preserve">Vat </t>
  </si>
  <si>
    <t>Total Exp (including VAT)</t>
  </si>
  <si>
    <t>Total Exp</t>
  </si>
  <si>
    <t>[ 2 ]</t>
  </si>
  <si>
    <t>Current Account</t>
  </si>
  <si>
    <t>High Interest</t>
  </si>
  <si>
    <t>Less unpresented cheques</t>
  </si>
  <si>
    <t>Add outstanding credits</t>
  </si>
  <si>
    <t>Less unpresented payments</t>
  </si>
  <si>
    <t>Plus outstanding credits</t>
  </si>
  <si>
    <t>Expenditure</t>
  </si>
  <si>
    <t>(Excl investments)</t>
  </si>
  <si>
    <t>(0.00 means accounts balance)</t>
  </si>
  <si>
    <t>Over Parish Council  : DETAILS  OF  VAT  INVOICES</t>
  </si>
  <si>
    <t>PAYEE</t>
  </si>
  <si>
    <t>VAT REG</t>
  </si>
  <si>
    <t xml:space="preserve">Description </t>
  </si>
  <si>
    <t>To</t>
  </si>
  <si>
    <t>Over PC</t>
  </si>
  <si>
    <t xml:space="preserve">Green Charity </t>
  </si>
  <si>
    <t>Expenses</t>
  </si>
  <si>
    <t>Total</t>
  </si>
  <si>
    <t>Over PC internal transfer</t>
  </si>
  <si>
    <t>Balance as of 1st April 2025</t>
  </si>
  <si>
    <t xml:space="preserve">April </t>
  </si>
  <si>
    <t xml:space="preserve">Microsoft </t>
  </si>
  <si>
    <t>Monthly charge</t>
  </si>
  <si>
    <t>Working from home allowance</t>
  </si>
  <si>
    <t xml:space="preserve">SCDC </t>
  </si>
  <si>
    <t>Monthly collection charge</t>
  </si>
  <si>
    <t>Over Enterprise</t>
  </si>
  <si>
    <t>Emptying bins</t>
  </si>
  <si>
    <t>Viking</t>
  </si>
  <si>
    <t>Stationary/printer for clerk</t>
  </si>
  <si>
    <t>April 2025-March 2026</t>
  </si>
  <si>
    <t>Paid</t>
  </si>
  <si>
    <t>Employee Deductions</t>
  </si>
  <si>
    <t>Maintenance contract</t>
  </si>
  <si>
    <t>Debtors 2024/2025</t>
  </si>
  <si>
    <t>Cutting village green hedge</t>
  </si>
  <si>
    <t>Betongpark</t>
  </si>
  <si>
    <t>Skatepark Valuation 1</t>
  </si>
  <si>
    <t>Npower</t>
  </si>
  <si>
    <t>Portway Joinery</t>
  </si>
  <si>
    <t>Lloyds</t>
  </si>
  <si>
    <t>Service charge</t>
  </si>
  <si>
    <t>Advance Security</t>
  </si>
  <si>
    <t xml:space="preserve">Annual service/maintenance </t>
  </si>
  <si>
    <t>Viking Office</t>
  </si>
  <si>
    <t>Stationary</t>
  </si>
  <si>
    <t xml:space="preserve">MC Maintenance </t>
  </si>
  <si>
    <t>Grass cutting</t>
  </si>
  <si>
    <t>Over Community Enterprises</t>
  </si>
  <si>
    <t>Meeting Room Hire</t>
  </si>
  <si>
    <t>Amazon</t>
  </si>
  <si>
    <t>May</t>
  </si>
  <si>
    <t>K Unwin Plumbing</t>
  </si>
  <si>
    <t xml:space="preserve">Clerk’s Salary </t>
  </si>
  <si>
    <t xml:space="preserve">Clerk’s </t>
  </si>
  <si>
    <t>NEST Pension</t>
  </si>
  <si>
    <t>Microsoft</t>
  </si>
  <si>
    <t>SCDC</t>
  </si>
  <si>
    <t>D Bridgman</t>
  </si>
  <si>
    <t>A Wookey</t>
  </si>
  <si>
    <t>Colin Ambrose</t>
  </si>
  <si>
    <t>Seagrave inspection services</t>
  </si>
  <si>
    <t>Payroll</t>
  </si>
  <si>
    <t xml:space="preserve">PAYE and NI </t>
  </si>
  <si>
    <t xml:space="preserve">Employer NI </t>
  </si>
  <si>
    <t>Employee contribution</t>
  </si>
  <si>
    <t>Employer Contribution</t>
  </si>
  <si>
    <t>Monthly Charge</t>
  </si>
  <si>
    <t xml:space="preserve">Monthly Charge </t>
  </si>
  <si>
    <t xml:space="preserve">Hire of Seminar Room </t>
  </si>
  <si>
    <t>Pavilion</t>
  </si>
  <si>
    <t xml:space="preserve">Handyman Maintenance </t>
  </si>
  <si>
    <t>Handyman Maintenance/Trees</t>
  </si>
  <si>
    <t>Grass cutting/emptying bins</t>
  </si>
  <si>
    <t>Quote 72 pump casing/plinth</t>
  </si>
  <si>
    <t>Repair fishing platform</t>
  </si>
  <si>
    <t xml:space="preserve">Replace clock on pavilion with battery eliminator </t>
  </si>
  <si>
    <t>Annual inspection</t>
  </si>
  <si>
    <t>Repair leak</t>
  </si>
  <si>
    <t>SO</t>
  </si>
  <si>
    <t>Pennon Water</t>
  </si>
  <si>
    <t>Handyman maintenance/cleaning</t>
  </si>
  <si>
    <t>Water charges</t>
  </si>
  <si>
    <t xml:space="preserve">British Gas </t>
  </si>
  <si>
    <t>Electricity charges</t>
  </si>
  <si>
    <t>Subscription</t>
  </si>
  <si>
    <t>Skatepark</t>
  </si>
  <si>
    <t>Concrete post &amp; pump</t>
  </si>
  <si>
    <t>Playground inspection</t>
  </si>
  <si>
    <t>Leak repair</t>
  </si>
  <si>
    <t>31st March 25</t>
  </si>
  <si>
    <t>Lloyds bank</t>
  </si>
  <si>
    <t>RBL - VE Day</t>
  </si>
  <si>
    <t xml:space="preserve">Service charges </t>
  </si>
  <si>
    <t xml:space="preserve">VE day </t>
  </si>
  <si>
    <t>June</t>
  </si>
  <si>
    <t>2025-2026</t>
  </si>
  <si>
    <t>Budget 2026-2027</t>
  </si>
  <si>
    <t>Emily Pacey</t>
  </si>
  <si>
    <t>End of year accounts</t>
  </si>
  <si>
    <t>Betong Park</t>
  </si>
  <si>
    <t>British Gas</t>
  </si>
  <si>
    <t>Constant &amp; Co</t>
  </si>
  <si>
    <t xml:space="preserve">Atlas Tree Surgery </t>
  </si>
  <si>
    <t>Mark Saunders</t>
  </si>
  <si>
    <t>July</t>
  </si>
  <si>
    <t>Pavillion electricity charges</t>
  </si>
  <si>
    <t>Verti drain pitches/re seed/fertilize</t>
  </si>
  <si>
    <t>Grass cutting/empyting bins</t>
  </si>
  <si>
    <t>Bailiff's Overcote</t>
  </si>
  <si>
    <t>Overcote pruning/felling</t>
  </si>
  <si>
    <t xml:space="preserve">Clerk training course </t>
  </si>
  <si>
    <t xml:space="preserve">Internal audit for AGAR </t>
  </si>
  <si>
    <t>Grass cutting at the green</t>
  </si>
  <si>
    <t xml:space="preserve">Invoice Number </t>
  </si>
  <si>
    <t>G087283368</t>
  </si>
  <si>
    <t>G085592574</t>
  </si>
  <si>
    <t>IN12851259</t>
  </si>
  <si>
    <t>OPC</t>
  </si>
  <si>
    <t>G090231884</t>
  </si>
  <si>
    <t>G091999945</t>
  </si>
  <si>
    <t>G095018842</t>
  </si>
  <si>
    <t>VAT reclaim</t>
  </si>
  <si>
    <t>11/07/2025</t>
  </si>
  <si>
    <t xml:space="preserve">Printing banners </t>
  </si>
  <si>
    <t xml:space="preserve">ICO </t>
  </si>
  <si>
    <t>August</t>
  </si>
  <si>
    <t>September</t>
  </si>
  <si>
    <t>Payroll - salary increase and backpay</t>
  </si>
  <si>
    <t xml:space="preserve">Cllr vacancy banner </t>
  </si>
  <si>
    <t>Electricity Bill</t>
  </si>
  <si>
    <t>Data protection</t>
  </si>
  <si>
    <t xml:space="preserve">Viking office UK </t>
  </si>
  <si>
    <t xml:space="preserve">Darryl Bass </t>
  </si>
  <si>
    <t>Advance Security Ltd</t>
  </si>
  <si>
    <t xml:space="preserve">Stationary - ink for clerk printer </t>
  </si>
  <si>
    <t>Community life saving classes</t>
  </si>
  <si>
    <t>Grass cutting/emptying bins INV 0032</t>
  </si>
  <si>
    <t>Verti drain pitches INV 0767</t>
  </si>
  <si>
    <t>Grass cutting/toilet hire/bin INV 0051</t>
  </si>
  <si>
    <t>Handyman Maintenance</t>
  </si>
  <si>
    <t>CCTV maintenance</t>
  </si>
  <si>
    <t>Over Community Festival</t>
  </si>
  <si>
    <t>Christmas</t>
  </si>
  <si>
    <t>Festoon Lights</t>
  </si>
  <si>
    <t xml:space="preserve">Christmas lights </t>
  </si>
  <si>
    <t xml:space="preserve">  </t>
  </si>
  <si>
    <t>G100005254</t>
  </si>
  <si>
    <t>G096868778</t>
  </si>
  <si>
    <t>INV -0706</t>
  </si>
  <si>
    <t>INV-0619</t>
  </si>
  <si>
    <t>INV-0724</t>
  </si>
  <si>
    <t>Verti drain football pitch</t>
  </si>
  <si>
    <t>INV-0751</t>
  </si>
  <si>
    <t>Service of notice</t>
  </si>
  <si>
    <t>Atlas Tree Surgery Ltd</t>
  </si>
  <si>
    <t>Pruning and felling</t>
  </si>
  <si>
    <t>Electricity Charges</t>
  </si>
  <si>
    <t>G107173478</t>
  </si>
  <si>
    <t>G105157726</t>
  </si>
  <si>
    <t>INV-0051</t>
  </si>
  <si>
    <t>MC Groundcare</t>
  </si>
  <si>
    <t>INV-0032</t>
  </si>
  <si>
    <t>Viking Office UK Ltd</t>
  </si>
  <si>
    <t>INV-0767</t>
  </si>
  <si>
    <t>Section 106</t>
  </si>
  <si>
    <t xml:space="preserve">Received </t>
  </si>
  <si>
    <t>Amount</t>
  </si>
  <si>
    <t>For</t>
  </si>
  <si>
    <t>07.07.2022</t>
  </si>
  <si>
    <t>Longstanton Road</t>
  </si>
  <si>
    <t xml:space="preserve">OCA - Resurfacing of car park, Foyer Upgrade or Air Conditioning) </t>
  </si>
  <si>
    <t>Play Area - Village Green</t>
  </si>
  <si>
    <t>Play Area on the Green / Skatepark/ Play Area Community Centre</t>
  </si>
  <si>
    <t>25.04.2023</t>
  </si>
  <si>
    <t>Fen End</t>
  </si>
  <si>
    <t>Pavilion on Green - Upgrade changing Facalities</t>
  </si>
  <si>
    <t xml:space="preserve">Skate Park and or Play Area at The Doles. </t>
  </si>
  <si>
    <t>Overcote Project</t>
  </si>
  <si>
    <t>Mill Road</t>
  </si>
  <si>
    <t>Improve Willingham Road Sports Pavilion / and or improve skate park</t>
  </si>
  <si>
    <t>(£33,852.80 spent on Pavilion Heating, Re-roofing, loft hatch, guttering)</t>
  </si>
  <si>
    <t>Name</t>
  </si>
  <si>
    <t xml:space="preserve">Reserve Amount </t>
  </si>
  <si>
    <t xml:space="preserve">S106 Money Spent </t>
  </si>
  <si>
    <t xml:space="preserve">S106 Allocations </t>
  </si>
  <si>
    <t>Land Price Reserve</t>
  </si>
  <si>
    <t>Spent</t>
  </si>
  <si>
    <t>Total Left</t>
  </si>
  <si>
    <t>Village Recreation Ground</t>
  </si>
  <si>
    <t xml:space="preserve">11.05.2021          Hot water &amp; Heating (Pavilion)     K Unwin                              </t>
  </si>
  <si>
    <t>OCA - Carpark, Foyer, Toilets</t>
  </si>
  <si>
    <t>Tree Works @ the Green</t>
  </si>
  <si>
    <t xml:space="preserve">13.11.2018          Re-roofing the Pavilion                   MT Roofing                        </t>
  </si>
  <si>
    <t>Play Area Vilage Green</t>
  </si>
  <si>
    <t>Play Equipment Fund</t>
  </si>
  <si>
    <t>14.04.2020          Loft hatch in Pavilion                      AJ Wookey                           </t>
  </si>
  <si>
    <t> £450.00</t>
  </si>
  <si>
    <t>Play Area The Doles / Skate Park / Village Green</t>
  </si>
  <si>
    <t xml:space="preserve">Public Open Space - Sandpit Pond </t>
  </si>
  <si>
    <t>10.11.2020          Re-working loft hatch                     AJ Wookey                             </t>
  </si>
  <si>
    <t>Changing Facalities Pavilion</t>
  </si>
  <si>
    <t>Public Open Space - Giffords Way</t>
  </si>
  <si>
    <t>Longstan</t>
  </si>
  <si>
    <t>Election Costs</t>
  </si>
  <si>
    <t>Legal Fees</t>
  </si>
  <si>
    <t>Mobile Warden</t>
  </si>
  <si>
    <t>OCA joint projects</t>
  </si>
  <si>
    <t>Equipment Replacement Fund</t>
  </si>
  <si>
    <t>Pavilion Works</t>
  </si>
  <si>
    <t>Lloyds Bank</t>
  </si>
  <si>
    <t>Reserves</t>
  </si>
  <si>
    <t>Green Charity</t>
  </si>
  <si>
    <t>General Fund</t>
  </si>
  <si>
    <t>New Road</t>
  </si>
  <si>
    <t>06.10.2025</t>
  </si>
  <si>
    <t>S106 New Road</t>
  </si>
  <si>
    <t>SLCC</t>
  </si>
  <si>
    <t>FILCA qualification</t>
  </si>
  <si>
    <t xml:space="preserve">Notes </t>
  </si>
  <si>
    <t>.</t>
  </si>
  <si>
    <t>Helping Hand</t>
  </si>
  <si>
    <t>Litter picking sticks</t>
  </si>
  <si>
    <t>Paper towels</t>
  </si>
  <si>
    <t>Grass cutting INV 0079</t>
  </si>
  <si>
    <t>PFK Littlejohn</t>
  </si>
  <si>
    <t>AGAR audit</t>
  </si>
  <si>
    <t xml:space="preserve">Maintenance, defibs, bins, </t>
  </si>
  <si>
    <t>Pavilion cleaning</t>
  </si>
  <si>
    <t>October</t>
  </si>
  <si>
    <t>Grass cutting INV 0080</t>
  </si>
  <si>
    <t>Anglian Water</t>
  </si>
  <si>
    <t>Service  Charges</t>
  </si>
  <si>
    <t>Grass cutting at the green INV 0033</t>
  </si>
  <si>
    <t>Electricity community centre</t>
  </si>
  <si>
    <t>Electricity pavilio</t>
  </si>
  <si>
    <t xml:space="preserve">Other </t>
  </si>
  <si>
    <t xml:space="preserve">Do we increase for litter picker payments ?? </t>
  </si>
  <si>
    <t>South Cambridgeshire</t>
  </si>
  <si>
    <t>Off site childrens play space</t>
  </si>
  <si>
    <t>Off site sport space</t>
  </si>
  <si>
    <t>Off site community facilities</t>
  </si>
  <si>
    <t>Green infrastructure</t>
  </si>
  <si>
    <t>Off site recreation</t>
  </si>
  <si>
    <t>FOPS</t>
  </si>
  <si>
    <t>Cricket club</t>
  </si>
  <si>
    <t>INV-GB-1206</t>
  </si>
  <si>
    <t>QL207985-1</t>
  </si>
  <si>
    <t>G110848082</t>
  </si>
  <si>
    <t>G113103800</t>
  </si>
  <si>
    <t>G116643799</t>
  </si>
  <si>
    <t>INV-0079</t>
  </si>
  <si>
    <t>INV-GB-65</t>
  </si>
  <si>
    <t>PKF Littlejohn LLP</t>
  </si>
  <si>
    <t>SB20251265</t>
  </si>
  <si>
    <t>Annual Audit</t>
  </si>
  <si>
    <t xml:space="preserve">Bank Interest </t>
  </si>
  <si>
    <t xml:space="preserve">N Power </t>
  </si>
  <si>
    <t>RBL Wreath</t>
  </si>
  <si>
    <t>Remembrance Day Wreath</t>
  </si>
  <si>
    <t>Left</t>
  </si>
  <si>
    <t>31.10.2025</t>
  </si>
  <si>
    <t>Mill Road bus shelter maintenance</t>
  </si>
  <si>
    <t xml:space="preserve">Gallagher </t>
  </si>
  <si>
    <t>MN Jones Digger Services Ltd</t>
  </si>
  <si>
    <t xml:space="preserve">November </t>
  </si>
  <si>
    <t xml:space="preserve">Insurance </t>
  </si>
  <si>
    <t>Mileage claim @45p per mile</t>
  </si>
  <si>
    <t>Clear ditch/remove tree Overcote</t>
  </si>
  <si>
    <t>Green maintenance/sandpit pond</t>
  </si>
  <si>
    <t>G122016456</t>
  </si>
  <si>
    <t>Gallagher Insurance</t>
  </si>
  <si>
    <t xml:space="preserve"> Insurance</t>
  </si>
  <si>
    <t>MN Jones</t>
  </si>
  <si>
    <t>SI-175</t>
  </si>
  <si>
    <t>Overcote ditch clearout</t>
  </si>
  <si>
    <t>G118636183</t>
  </si>
  <si>
    <t xml:space="preserve"> </t>
  </si>
  <si>
    <t>01.03.2024           Green play area                               Eibe</t>
  </si>
  <si>
    <t>10.04.2024           Green Play Area                               Eibe</t>
  </si>
  <si>
    <t xml:space="preserve">19.09.2024           Skate Park                                        FCC Grant </t>
  </si>
  <si>
    <t>09.10.2024              Tarmacking                                                   OCA</t>
  </si>
  <si>
    <t>04.12.2024              Skate Park Survey                                     Betong</t>
  </si>
  <si>
    <t>10.01.2025              Community Play Area                            Eibe</t>
  </si>
  <si>
    <t>28.04.2025              Skate Park                                                   Betong</t>
  </si>
  <si>
    <t>OCA</t>
  </si>
  <si>
    <t>Grant money for fireworks</t>
  </si>
  <si>
    <t>Krystal Hosting</t>
  </si>
  <si>
    <t>overvillage.co.uk domain</t>
  </si>
  <si>
    <t>Phoenix Events</t>
  </si>
  <si>
    <t>INV-3464</t>
  </si>
  <si>
    <t xml:space="preserve">Traffic management </t>
  </si>
  <si>
    <t>Eibe</t>
  </si>
  <si>
    <t>Trampoline links</t>
  </si>
  <si>
    <t>G123928993</t>
  </si>
  <si>
    <t>INV-0138</t>
  </si>
  <si>
    <t>INV-0137</t>
  </si>
  <si>
    <t xml:space="preserve">Anglian Water </t>
  </si>
  <si>
    <t>Krystal Web Hosting</t>
  </si>
  <si>
    <t xml:space="preserve">Eibe </t>
  </si>
  <si>
    <t xml:space="preserve">Phoenix </t>
  </si>
  <si>
    <t>OCA S106</t>
  </si>
  <si>
    <t xml:space="preserve">Grant </t>
  </si>
  <si>
    <t>December</t>
  </si>
  <si>
    <t>Grass cutting/bins October</t>
  </si>
  <si>
    <t>Grass cutting/bins November</t>
  </si>
  <si>
    <t>Overvillage.co.uk domain</t>
  </si>
  <si>
    <t>Air conditioning from S106 money</t>
  </si>
  <si>
    <t>Santa trip</t>
  </si>
  <si>
    <t>sept</t>
  </si>
  <si>
    <t>oct</t>
  </si>
  <si>
    <t>dec</t>
  </si>
  <si>
    <t>09.12.2025             OCA Air Con                                                  OCA</t>
  </si>
  <si>
    <t xml:space="preserve">S106 now available </t>
  </si>
  <si>
    <t>H Turton Pavilion Hire</t>
  </si>
  <si>
    <t xml:space="preserve">January </t>
  </si>
  <si>
    <t>Parish Online</t>
  </si>
  <si>
    <t>N Power</t>
  </si>
  <si>
    <t xml:space="preserve">SLCC </t>
  </si>
  <si>
    <t xml:space="preserve">ODC </t>
  </si>
  <si>
    <t>Electricity</t>
  </si>
  <si>
    <t>Maintenance November</t>
  </si>
  <si>
    <t>Cleaning</t>
  </si>
  <si>
    <t>CILCA training for Clerk - enrolment fee</t>
  </si>
  <si>
    <t xml:space="preserve">CARD </t>
  </si>
  <si>
    <t xml:space="preserve">Traffic management remembrance day </t>
  </si>
  <si>
    <t>Grass cutting - Green</t>
  </si>
  <si>
    <t>Youth Football</t>
  </si>
  <si>
    <t xml:space="preserve">LHI </t>
  </si>
  <si>
    <t>Chris Melville</t>
  </si>
  <si>
    <t>Clearing Sandpit Pond</t>
  </si>
  <si>
    <t>G129455168</t>
  </si>
  <si>
    <t>G127388197</t>
  </si>
  <si>
    <t>IN14677332</t>
  </si>
  <si>
    <t>12UG076-0001</t>
  </si>
  <si>
    <t>G132803047</t>
  </si>
  <si>
    <t>G134938469</t>
  </si>
  <si>
    <t>Service charges</t>
  </si>
  <si>
    <t>Atlas Tree Surgery</t>
  </si>
  <si>
    <t>David Bridgman</t>
  </si>
  <si>
    <t>Removal of dead wood, Sandpit pond</t>
  </si>
  <si>
    <t>Maintenance and defib pads</t>
  </si>
  <si>
    <t>February</t>
  </si>
  <si>
    <t>G138538710</t>
  </si>
  <si>
    <t>Domain renewal Overvillage.co.uk</t>
  </si>
  <si>
    <t>High Interest Lloyds</t>
  </si>
  <si>
    <t>High Interest Saffron BS</t>
  </si>
  <si>
    <t>March</t>
  </si>
  <si>
    <t>Data protection fee</t>
  </si>
  <si>
    <t xml:space="preserve">A Lord 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</si>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</sst>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000000"/>
    <numFmt numFmtId="165" formatCode="&quot;£&quot;#,##0.00"/>
    <numFmt numFmtId="166" formatCode="m/d"/>
    <numFmt numFmtId="167" formatCode="&quot;£&quot;#,##0"/>
    <numFmt numFmtId="168" formatCode="000\ 0000\ 00"/>
  </numFmts>
  <fonts count="32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3" tint="-0.499984740745262"/>
      <name val="Aptos Narrow"/>
      <family val="2"/>
      <scheme val="minor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0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3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164" fontId="2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3" fillId="0" borderId="1" xfId="0" applyNumberFormat="1" applyFont="1" applyBorder="1"/>
    <xf numFmtId="14" fontId="5" fillId="0" borderId="1" xfId="0" quotePrefix="1" applyNumberFormat="1" applyFont="1" applyBorder="1"/>
    <xf numFmtId="0" fontId="5" fillId="0" borderId="1" xfId="0" applyFont="1" applyBorder="1"/>
    <xf numFmtId="165" fontId="5" fillId="0" borderId="1" xfId="1" applyNumberFormat="1" applyFont="1" applyBorder="1"/>
    <xf numFmtId="165" fontId="5" fillId="0" borderId="1" xfId="0" applyNumberFormat="1" applyFont="1" applyBorder="1"/>
    <xf numFmtId="0" fontId="5" fillId="0" borderId="0" xfId="0" applyFont="1" applyAlignment="1">
      <alignment vertical="center"/>
    </xf>
    <xf numFmtId="14" fontId="5" fillId="0" borderId="1" xfId="0" applyNumberFormat="1" applyFont="1" applyBorder="1"/>
    <xf numFmtId="0" fontId="9" fillId="0" borderId="0" xfId="0" applyFont="1"/>
    <xf numFmtId="14" fontId="3" fillId="0" borderId="1" xfId="0" applyNumberFormat="1" applyFont="1" applyBorder="1"/>
    <xf numFmtId="2" fontId="3" fillId="0" borderId="1" xfId="0" applyNumberFormat="1" applyFont="1" applyBorder="1"/>
    <xf numFmtId="2" fontId="9" fillId="0" borderId="1" xfId="1" applyNumberFormat="1" applyFont="1" applyBorder="1"/>
    <xf numFmtId="165" fontId="3" fillId="0" borderId="1" xfId="0" applyNumberFormat="1" applyFont="1" applyBorder="1"/>
    <xf numFmtId="165" fontId="1" fillId="0" borderId="1" xfId="0" applyNumberFormat="1" applyFont="1" applyBorder="1"/>
    <xf numFmtId="165" fontId="4" fillId="0" borderId="1" xfId="0" applyNumberFormat="1" applyFont="1" applyBorder="1"/>
    <xf numFmtId="4" fontId="4" fillId="0" borderId="1" xfId="0" applyNumberFormat="1" applyFont="1" applyBorder="1"/>
    <xf numFmtId="4" fontId="1" fillId="0" borderId="1" xfId="0" applyNumberFormat="1" applyFont="1" applyBorder="1"/>
    <xf numFmtId="3" fontId="10" fillId="0" borderId="0" xfId="2" applyNumberFormat="1" applyFont="1"/>
    <xf numFmtId="0" fontId="10" fillId="0" borderId="0" xfId="2" applyFont="1"/>
    <xf numFmtId="0" fontId="10" fillId="0" borderId="0" xfId="2" applyFont="1" applyAlignment="1">
      <alignment horizontal="right"/>
    </xf>
    <xf numFmtId="0" fontId="11" fillId="0" borderId="0" xfId="2" applyFont="1"/>
    <xf numFmtId="0" fontId="11" fillId="0" borderId="0" xfId="0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10" fillId="0" borderId="0" xfId="2" applyNumberFormat="1" applyFont="1" applyAlignment="1">
      <alignment horizontal="center" vertical="center"/>
    </xf>
    <xf numFmtId="15" fontId="10" fillId="0" borderId="0" xfId="2" applyNumberFormat="1" applyFont="1" applyAlignment="1">
      <alignment vertical="center"/>
    </xf>
    <xf numFmtId="0" fontId="12" fillId="0" borderId="0" xfId="2" applyFont="1"/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3" fillId="0" borderId="5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17" fontId="10" fillId="0" borderId="1" xfId="2" applyNumberFormat="1" applyFont="1" applyBorder="1" applyAlignment="1">
      <alignment horizontal="center"/>
    </xf>
    <xf numFmtId="0" fontId="14" fillId="0" borderId="1" xfId="2" applyFont="1" applyBorder="1"/>
    <xf numFmtId="166" fontId="10" fillId="0" borderId="1" xfId="2" applyNumberFormat="1" applyFont="1" applyBorder="1" applyAlignment="1">
      <alignment horizontal="center"/>
    </xf>
    <xf numFmtId="0" fontId="10" fillId="0" borderId="1" xfId="2" applyFont="1" applyBorder="1"/>
    <xf numFmtId="0" fontId="10" fillId="0" borderId="1" xfId="2" applyFont="1" applyBorder="1" applyAlignment="1">
      <alignment vertical="center"/>
    </xf>
    <xf numFmtId="3" fontId="12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165" fontId="10" fillId="0" borderId="1" xfId="2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vertical="center"/>
    </xf>
    <xf numFmtId="167" fontId="12" fillId="0" borderId="1" xfId="2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 vertical="center"/>
    </xf>
    <xf numFmtId="165" fontId="14" fillId="0" borderId="1" xfId="2" applyNumberFormat="1" applyFont="1" applyBorder="1"/>
    <xf numFmtId="4" fontId="12" fillId="0" borderId="0" xfId="2" applyNumberFormat="1" applyFont="1"/>
    <xf numFmtId="165" fontId="10" fillId="0" borderId="1" xfId="2" applyNumberFormat="1" applyFont="1" applyBorder="1" applyAlignment="1">
      <alignment vertical="center"/>
    </xf>
    <xf numFmtId="165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right" vertical="center"/>
    </xf>
    <xf numFmtId="0" fontId="12" fillId="0" borderId="1" xfId="2" applyFont="1" applyBorder="1" applyAlignment="1">
      <alignment vertical="center" wrapText="1"/>
    </xf>
    <xf numFmtId="4" fontId="10" fillId="0" borderId="1" xfId="2" applyNumberFormat="1" applyFont="1" applyBorder="1" applyAlignment="1">
      <alignment horizontal="center"/>
    </xf>
    <xf numFmtId="165" fontId="12" fillId="0" borderId="1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 vertical="center"/>
    </xf>
    <xf numFmtId="165" fontId="10" fillId="2" borderId="1" xfId="2" applyNumberFormat="1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horizontal="center" vertical="center"/>
    </xf>
    <xf numFmtId="167" fontId="10" fillId="0" borderId="1" xfId="2" applyNumberFormat="1" applyFont="1" applyBorder="1" applyAlignment="1">
      <alignment vertical="center"/>
    </xf>
    <xf numFmtId="165" fontId="12" fillId="0" borderId="1" xfId="3" applyNumberFormat="1" applyFont="1" applyBorder="1" applyAlignment="1">
      <alignment vertical="center"/>
    </xf>
    <xf numFmtId="2" fontId="10" fillId="0" borderId="1" xfId="3" applyNumberFormat="1" applyFont="1" applyBorder="1" applyAlignment="1">
      <alignment vertical="center"/>
    </xf>
    <xf numFmtId="165" fontId="10" fillId="0" borderId="1" xfId="3" applyNumberFormat="1" applyFont="1" applyBorder="1" applyAlignment="1">
      <alignment vertical="center"/>
    </xf>
    <xf numFmtId="165" fontId="10" fillId="0" borderId="1" xfId="3" applyNumberFormat="1" applyFont="1" applyBorder="1"/>
    <xf numFmtId="0" fontId="12" fillId="0" borderId="1" xfId="2" applyFont="1" applyBorder="1"/>
    <xf numFmtId="165" fontId="10" fillId="0" borderId="1" xfId="2" applyNumberFormat="1" applyFont="1" applyBorder="1"/>
    <xf numFmtId="3" fontId="10" fillId="0" borderId="1" xfId="2" applyNumberFormat="1" applyFont="1" applyBorder="1"/>
    <xf numFmtId="165" fontId="15" fillId="0" borderId="1" xfId="2" applyNumberFormat="1" applyFont="1" applyBorder="1"/>
    <xf numFmtId="165" fontId="11" fillId="0" borderId="0" xfId="2" applyNumberFormat="1" applyFont="1"/>
    <xf numFmtId="165" fontId="10" fillId="2" borderId="1" xfId="3" applyNumberFormat="1" applyFont="1" applyFill="1" applyBorder="1"/>
    <xf numFmtId="165" fontId="10" fillId="2" borderId="1" xfId="2" applyNumberFormat="1" applyFont="1" applyFill="1" applyBorder="1" applyAlignment="1">
      <alignment wrapText="1"/>
    </xf>
    <xf numFmtId="3" fontId="10" fillId="2" borderId="1" xfId="2" applyNumberFormat="1" applyFont="1" applyFill="1" applyBorder="1"/>
    <xf numFmtId="3" fontId="12" fillId="0" borderId="1" xfId="2" applyNumberFormat="1" applyFont="1" applyBorder="1"/>
    <xf numFmtId="0" fontId="10" fillId="0" borderId="1" xfId="2" applyFont="1" applyBorder="1" applyAlignment="1">
      <alignment wrapText="1"/>
    </xf>
    <xf numFmtId="3" fontId="12" fillId="0" borderId="1" xfId="2" applyNumberFormat="1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6" fillId="0" borderId="0" xfId="0" applyFont="1"/>
    <xf numFmtId="4" fontId="11" fillId="0" borderId="0" xfId="0" applyNumberFormat="1" applyFont="1"/>
    <xf numFmtId="3" fontId="11" fillId="0" borderId="0" xfId="0" applyNumberFormat="1" applyFont="1"/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/>
    <xf numFmtId="4" fontId="12" fillId="0" borderId="0" xfId="0" applyNumberFormat="1" applyFont="1"/>
    <xf numFmtId="4" fontId="12" fillId="0" borderId="6" xfId="0" applyNumberFormat="1" applyFont="1" applyBorder="1"/>
    <xf numFmtId="4" fontId="12" fillId="0" borderId="7" xfId="0" applyNumberFormat="1" applyFont="1" applyBorder="1"/>
    <xf numFmtId="0" fontId="12" fillId="0" borderId="8" xfId="0" applyFont="1" applyBorder="1"/>
    <xf numFmtId="0" fontId="12" fillId="0" borderId="7" xfId="0" applyFont="1" applyBorder="1"/>
    <xf numFmtId="4" fontId="12" fillId="0" borderId="9" xfId="0" applyNumberFormat="1" applyFont="1" applyBorder="1"/>
    <xf numFmtId="3" fontId="12" fillId="0" borderId="0" xfId="0" applyNumberFormat="1" applyFont="1"/>
    <xf numFmtId="0" fontId="10" fillId="0" borderId="0" xfId="0" applyFont="1"/>
    <xf numFmtId="4" fontId="12" fillId="0" borderId="1" xfId="0" applyNumberFormat="1" applyFont="1" applyBorder="1"/>
    <xf numFmtId="4" fontId="18" fillId="3" borderId="0" xfId="0" applyNumberFormat="1" applyFont="1" applyFill="1"/>
    <xf numFmtId="4" fontId="18" fillId="0" borderId="0" xfId="0" applyNumberFormat="1" applyFont="1"/>
    <xf numFmtId="4" fontId="10" fillId="0" borderId="0" xfId="0" applyNumberFormat="1" applyFont="1"/>
    <xf numFmtId="3" fontId="12" fillId="0" borderId="0" xfId="2" applyNumberFormat="1" applyFont="1"/>
    <xf numFmtId="4" fontId="18" fillId="0" borderId="0" xfId="2" applyNumberFormat="1" applyFont="1"/>
    <xf numFmtId="4" fontId="10" fillId="0" borderId="0" xfId="2" applyNumberFormat="1" applyFont="1"/>
    <xf numFmtId="3" fontId="18" fillId="0" borderId="0" xfId="2" applyNumberFormat="1" applyFont="1"/>
    <xf numFmtId="0" fontId="19" fillId="0" borderId="0" xfId="2" applyFont="1"/>
    <xf numFmtId="0" fontId="18" fillId="0" borderId="0" xfId="2" applyFont="1"/>
    <xf numFmtId="15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20" fillId="0" borderId="1" xfId="0" applyFont="1" applyBorder="1"/>
    <xf numFmtId="0" fontId="8" fillId="0" borderId="1" xfId="0" applyFont="1" applyBorder="1"/>
    <xf numFmtId="165" fontId="21" fillId="0" borderId="1" xfId="0" applyNumberFormat="1" applyFont="1" applyBorder="1"/>
    <xf numFmtId="2" fontId="0" fillId="0" borderId="1" xfId="0" applyNumberFormat="1" applyBorder="1"/>
    <xf numFmtId="14" fontId="8" fillId="0" borderId="1" xfId="0" applyNumberFormat="1" applyFont="1" applyBorder="1"/>
    <xf numFmtId="165" fontId="0" fillId="0" borderId="1" xfId="0" applyNumberFormat="1" applyBorder="1"/>
    <xf numFmtId="16" fontId="0" fillId="0" borderId="1" xfId="0" applyNumberFormat="1" applyBorder="1"/>
    <xf numFmtId="4" fontId="8" fillId="0" borderId="1" xfId="0" applyNumberFormat="1" applyFont="1" applyBorder="1"/>
    <xf numFmtId="4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/>
    <xf numFmtId="0" fontId="22" fillId="0" borderId="1" xfId="0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right"/>
    </xf>
    <xf numFmtId="165" fontId="14" fillId="0" borderId="1" xfId="2" applyNumberFormat="1" applyFont="1" applyBorder="1" applyAlignment="1">
      <alignment vertical="center"/>
    </xf>
    <xf numFmtId="17" fontId="5" fillId="4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165" fontId="26" fillId="0" borderId="1" xfId="0" applyNumberFormat="1" applyFont="1" applyBorder="1"/>
    <xf numFmtId="165" fontId="8" fillId="0" borderId="1" xfId="0" applyNumberFormat="1" applyFont="1" applyBorder="1"/>
    <xf numFmtId="165" fontId="0" fillId="0" borderId="0" xfId="0" applyNumberFormat="1"/>
    <xf numFmtId="0" fontId="27" fillId="0" borderId="1" xfId="0" applyFont="1" applyBorder="1"/>
    <xf numFmtId="0" fontId="0" fillId="0" borderId="11" xfId="0" applyBorder="1"/>
    <xf numFmtId="0" fontId="20" fillId="0" borderId="4" xfId="0" applyFont="1" applyBorder="1"/>
    <xf numFmtId="0" fontId="21" fillId="0" borderId="1" xfId="0" applyFont="1" applyBorder="1"/>
    <xf numFmtId="8" fontId="8" fillId="0" borderId="4" xfId="0" applyNumberFormat="1" applyFont="1" applyBorder="1"/>
    <xf numFmtId="0" fontId="28" fillId="0" borderId="1" xfId="0" applyFont="1" applyBorder="1" applyAlignment="1">
      <alignment horizontal="left" vertical="center"/>
    </xf>
    <xf numFmtId="8" fontId="29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8" fillId="0" borderId="4" xfId="0" applyFont="1" applyBorder="1"/>
    <xf numFmtId="0" fontId="29" fillId="0" borderId="1" xfId="0" applyFont="1" applyBorder="1" applyAlignment="1">
      <alignment horizontal="left" vertical="center"/>
    </xf>
    <xf numFmtId="0" fontId="30" fillId="0" borderId="0" xfId="0" applyFont="1"/>
    <xf numFmtId="0" fontId="28" fillId="0" borderId="1" xfId="0" applyFont="1" applyBorder="1" applyAlignment="1">
      <alignment vertical="center"/>
    </xf>
    <xf numFmtId="8" fontId="8" fillId="0" borderId="4" xfId="0" applyNumberFormat="1" applyFont="1" applyBorder="1" applyAlignment="1">
      <alignment horizontal="left"/>
    </xf>
    <xf numFmtId="6" fontId="0" fillId="0" borderId="4" xfId="0" applyNumberFormat="1" applyBorder="1" applyAlignment="1">
      <alignment horizontal="left"/>
    </xf>
    <xf numFmtId="0" fontId="28" fillId="0" borderId="1" xfId="0" applyFont="1" applyBorder="1"/>
    <xf numFmtId="0" fontId="0" fillId="0" borderId="4" xfId="0" applyBorder="1"/>
    <xf numFmtId="8" fontId="0" fillId="0" borderId="1" xfId="0" applyNumberFormat="1" applyBorder="1"/>
    <xf numFmtId="0" fontId="31" fillId="0" borderId="1" xfId="0" applyFont="1" applyBorder="1"/>
    <xf numFmtId="165" fontId="20" fillId="0" borderId="1" xfId="0" applyNumberFormat="1" applyFont="1" applyBorder="1"/>
    <xf numFmtId="0" fontId="0" fillId="0" borderId="9" xfId="0" applyBorder="1"/>
    <xf numFmtId="14" fontId="20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2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17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7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3" fillId="0" borderId="2" xfId="0" applyNumberFormat="1" applyFont="1" applyBorder="1"/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7" fontId="1" fillId="0" borderId="0" xfId="0" applyNumberFormat="1" applyFont="1"/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4" fontId="4" fillId="0" borderId="0" xfId="0" applyNumberFormat="1" applyFont="1" applyAlignment="1">
      <alignment horizontal="left"/>
    </xf>
    <xf numFmtId="165" fontId="4" fillId="0" borderId="0" xfId="0" applyNumberFormat="1" applyFont="1"/>
    <xf numFmtId="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/>
    </xf>
    <xf numFmtId="1" fontId="1" fillId="0" borderId="0" xfId="0" applyNumberFormat="1" applyFont="1"/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center" vertical="center" wrapText="1"/>
    </xf>
    <xf numFmtId="165" fontId="5" fillId="0" borderId="1" xfId="1" applyNumberFormat="1" applyFont="1" applyFill="1" applyBorder="1"/>
    <xf numFmtId="164" fontId="3" fillId="0" borderId="1" xfId="0" applyNumberFormat="1" applyFont="1" applyBorder="1" applyAlignment="1">
      <alignment horizontal="center" vertical="center"/>
    </xf>
    <xf numFmtId="165" fontId="22" fillId="0" borderId="1" xfId="1" applyNumberFormat="1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9" fillId="0" borderId="1" xfId="0" applyNumberFormat="1" applyFont="1" applyBorder="1"/>
    <xf numFmtId="165" fontId="9" fillId="0" borderId="1" xfId="1" applyNumberFormat="1" applyFont="1" applyBorder="1"/>
    <xf numFmtId="165" fontId="22" fillId="0" borderId="1" xfId="1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17" fontId="3" fillId="5" borderId="1" xfId="0" applyNumberFormat="1" applyFont="1" applyFill="1" applyBorder="1" applyAlignment="1">
      <alignment horizontal="center" vertical="center"/>
    </xf>
    <xf numFmtId="168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3" fontId="10" fillId="0" borderId="0" xfId="2" applyNumberFormat="1" applyFont="1"/>
    <xf numFmtId="14" fontId="10" fillId="0" borderId="0" xfId="0" applyNumberFormat="1" applyFont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>
      <alignment horizontal="center"/>
    </xf>
    <xf numFmtId="165" fontId="24" fillId="0" borderId="1" xfId="1" applyNumberFormat="1" applyFont="1" applyFill="1" applyBorder="1" applyAlignment="1">
      <alignment horizontal="center"/>
    </xf>
    <xf numFmtId="165" fontId="24" fillId="0" borderId="1" xfId="0" applyNumberFormat="1" applyFont="1" applyFill="1" applyBorder="1" applyAlignment="1">
      <alignment horizontal="center"/>
    </xf>
    <xf numFmtId="165" fontId="25" fillId="0" borderId="1" xfId="1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165" fontId="3" fillId="3" borderId="1" xfId="0" applyNumberFormat="1" applyFont="1" applyFill="1" applyBorder="1"/>
    <xf numFmtId="165" fontId="5" fillId="3" borderId="1" xfId="1" applyNumberFormat="1" applyFont="1" applyFill="1" applyBorder="1"/>
    <xf numFmtId="165" fontId="24" fillId="0" borderId="1" xfId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B546D2F1-2DAC-4091-A5C3-39EE3115509F}"/>
    <cellStyle name="Normal" xfId="0" builtinId="0"/>
    <cellStyle name="Normal 2" xfId="2" xr:uid="{EBA2E565-3BC1-480D-925E-15E6D4B02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verpc11-my.sharepoint.com/personal/parishclerk_overparishcouncil_org_uk/Documents/Documents/17th%20April%202023/Finance%202024-2025/General%20Ledger%202024-2025.xlsx" TargetMode="External"/><Relationship Id="rId1" Type="http://schemas.openxmlformats.org/officeDocument/2006/relationships/externalLinkPath" Target="https://overpc11-my.sharepoint.com/personal/parishclerk_overparishcouncil_org_uk/Documents/Documents/17th%20April%202023/Finance%202024-2025/General%20Ledger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025 Expenditure"/>
      <sheetName val="2024-2025 Income"/>
      <sheetName val="Budget Control"/>
      <sheetName val="Ear Marked Reserves"/>
      <sheetName val="VAT"/>
      <sheetName val="Green Char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4975.3900000000003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8E8F-D82F-4CED-9CD0-FE597C940224}">
  <dimension ref="A1:AH592"/>
  <sheetViews>
    <sheetView tabSelected="1" zoomScale="90" zoomScaleNormal="90" workbookViewId="0">
      <pane ySplit="4" topLeftCell="A204" activePane="bottomLeft" state="frozen"/>
      <selection pane="bottomLeft" activeCell="D204" sqref="D204"/>
    </sheetView>
  </sheetViews>
  <sheetFormatPr defaultColWidth="9.109375" defaultRowHeight="14.4" x14ac:dyDescent="0.3"/>
  <cols>
    <col min="1" max="1" width="15.5546875" style="12" customWidth="1"/>
    <col min="2" max="2" width="24.88671875" style="6" bestFit="1" customWidth="1"/>
    <col min="3" max="3" width="48.88671875" style="232" bestFit="1" customWidth="1"/>
    <col min="4" max="4" width="15.33203125" style="233" bestFit="1" customWidth="1"/>
    <col min="5" max="5" width="5.33203125" style="11" bestFit="1" customWidth="1"/>
    <col min="6" max="6" width="12.6640625" style="295" customWidth="1"/>
    <col min="7" max="7" width="12.6640625" style="234" customWidth="1"/>
    <col min="8" max="8" width="11" style="235" bestFit="1" customWidth="1"/>
    <col min="9" max="9" width="12.33203125" style="235" customWidth="1"/>
    <col min="10" max="10" width="9.33203125" style="235" customWidth="1"/>
    <col min="11" max="12" width="12.6640625" style="235" customWidth="1"/>
    <col min="13" max="13" width="9.88671875" style="235" bestFit="1" customWidth="1"/>
    <col min="14" max="14" width="12.33203125" style="235" customWidth="1"/>
    <col min="15" max="15" width="11.88671875" style="235" customWidth="1"/>
    <col min="16" max="16" width="11.109375" style="235" customWidth="1"/>
    <col min="17" max="17" width="12.109375" style="235" customWidth="1"/>
    <col min="18" max="22" width="11.44140625" style="235" customWidth="1"/>
    <col min="23" max="23" width="9.109375" style="235"/>
    <col min="24" max="24" width="13.77734375" style="235" customWidth="1"/>
    <col min="25" max="25" width="12.6640625" style="235" bestFit="1" customWidth="1"/>
    <col min="26" max="26" width="9.88671875" style="235" bestFit="1" customWidth="1"/>
    <col min="27" max="27" width="11.33203125" style="235" customWidth="1"/>
    <col min="28" max="28" width="11.109375" style="13" bestFit="1" customWidth="1"/>
    <col min="29" max="29" width="9.109375" style="5"/>
    <col min="30" max="16384" width="9.109375" style="6"/>
  </cols>
  <sheetData>
    <row r="1" spans="1:29" s="209" customFormat="1" x14ac:dyDescent="0.3">
      <c r="A1" s="201">
        <v>1</v>
      </c>
      <c r="B1" s="202"/>
      <c r="C1" s="203"/>
      <c r="D1" s="204"/>
      <c r="E1" s="201"/>
      <c r="F1" s="290"/>
      <c r="G1" s="205"/>
      <c r="H1" s="206"/>
      <c r="I1" s="206"/>
      <c r="J1" s="206"/>
      <c r="K1" s="205"/>
      <c r="L1" s="205"/>
      <c r="M1" s="206"/>
      <c r="N1" s="206"/>
      <c r="O1" s="206"/>
      <c r="P1" s="205"/>
      <c r="Q1" s="205"/>
      <c r="R1" s="205"/>
      <c r="S1" s="205"/>
      <c r="T1" s="205"/>
      <c r="U1" s="205"/>
      <c r="V1" s="205"/>
      <c r="W1" s="206"/>
      <c r="X1" s="206"/>
      <c r="Y1" s="206"/>
      <c r="Z1" s="205"/>
      <c r="AA1" s="206"/>
      <c r="AB1" s="207"/>
      <c r="AC1" s="208"/>
    </row>
    <row r="2" spans="1:29" s="209" customFormat="1" x14ac:dyDescent="0.3">
      <c r="A2" s="210"/>
      <c r="B2" s="283" t="s">
        <v>0</v>
      </c>
      <c r="C2" s="283"/>
      <c r="D2" s="284" t="s">
        <v>140</v>
      </c>
      <c r="E2" s="284"/>
      <c r="F2" s="284"/>
      <c r="G2" s="284"/>
      <c r="H2" s="284"/>
      <c r="I2" s="284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7"/>
      <c r="AC2" s="208"/>
    </row>
    <row r="3" spans="1:29" s="209" customFormat="1" x14ac:dyDescent="0.3">
      <c r="A3" s="210"/>
      <c r="B3" s="202" t="s">
        <v>1</v>
      </c>
      <c r="C3" s="211"/>
      <c r="D3" s="204"/>
      <c r="E3" s="201"/>
      <c r="F3" s="290"/>
      <c r="G3" s="205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7"/>
      <c r="AC3" s="208"/>
    </row>
    <row r="4" spans="1:29" s="217" customFormat="1" ht="86.4" x14ac:dyDescent="0.3">
      <c r="A4" s="212" t="s">
        <v>2</v>
      </c>
      <c r="B4" s="208" t="s">
        <v>3</v>
      </c>
      <c r="C4" s="213" t="s">
        <v>4</v>
      </c>
      <c r="D4" s="204" t="s">
        <v>5</v>
      </c>
      <c r="E4" s="214" t="s">
        <v>141</v>
      </c>
      <c r="F4" s="290" t="s">
        <v>6</v>
      </c>
      <c r="G4" s="215" t="s">
        <v>7</v>
      </c>
      <c r="H4" s="206" t="s">
        <v>8</v>
      </c>
      <c r="I4" s="215" t="s">
        <v>9</v>
      </c>
      <c r="J4" s="215" t="s">
        <v>10</v>
      </c>
      <c r="K4" s="215" t="s">
        <v>11</v>
      </c>
      <c r="L4" s="215" t="s">
        <v>12</v>
      </c>
      <c r="M4" s="215" t="s">
        <v>13</v>
      </c>
      <c r="N4" s="215" t="s">
        <v>14</v>
      </c>
      <c r="O4" s="215" t="s">
        <v>15</v>
      </c>
      <c r="P4" s="215" t="s">
        <v>16</v>
      </c>
      <c r="Q4" s="215" t="s">
        <v>17</v>
      </c>
      <c r="R4" s="215" t="s">
        <v>18</v>
      </c>
      <c r="S4" s="215" t="s">
        <v>19</v>
      </c>
      <c r="T4" s="215" t="s">
        <v>20</v>
      </c>
      <c r="U4" s="215" t="s">
        <v>21</v>
      </c>
      <c r="V4" s="215" t="s">
        <v>22</v>
      </c>
      <c r="W4" s="215" t="s">
        <v>23</v>
      </c>
      <c r="X4" s="215" t="s">
        <v>24</v>
      </c>
      <c r="Y4" s="215" t="s">
        <v>25</v>
      </c>
      <c r="Z4" s="215" t="s">
        <v>26</v>
      </c>
      <c r="AA4" s="215" t="s">
        <v>27</v>
      </c>
      <c r="AB4" s="216" t="s">
        <v>28</v>
      </c>
      <c r="AC4" s="213" t="s">
        <v>29</v>
      </c>
    </row>
    <row r="5" spans="1:29" s="8" customFormat="1" x14ac:dyDescent="0.3">
      <c r="A5" s="7"/>
      <c r="B5" s="5"/>
      <c r="C5" s="7"/>
      <c r="D5" s="218"/>
      <c r="E5" s="219"/>
      <c r="F5" s="291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220"/>
      <c r="AC5" s="7"/>
    </row>
    <row r="6" spans="1:29" s="8" customFormat="1" x14ac:dyDescent="0.3">
      <c r="A6" s="221"/>
      <c r="B6" s="5"/>
      <c r="C6" s="7"/>
      <c r="D6" s="218"/>
      <c r="E6" s="1"/>
      <c r="F6" s="291" t="s">
        <v>30</v>
      </c>
      <c r="G6" s="3"/>
      <c r="H6" s="4" t="s">
        <v>30</v>
      </c>
      <c r="I6" s="4" t="s">
        <v>30</v>
      </c>
      <c r="J6" s="4" t="s">
        <v>30</v>
      </c>
      <c r="K6" s="4" t="s">
        <v>30</v>
      </c>
      <c r="L6" s="4"/>
      <c r="M6" s="4"/>
      <c r="N6" s="4"/>
      <c r="O6" s="4" t="s">
        <v>30</v>
      </c>
      <c r="P6" s="4" t="s">
        <v>30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30</v>
      </c>
      <c r="W6" s="4" t="s">
        <v>30</v>
      </c>
      <c r="X6" s="4" t="s">
        <v>30</v>
      </c>
      <c r="Y6" s="4" t="s">
        <v>30</v>
      </c>
      <c r="Z6" s="4" t="s">
        <v>30</v>
      </c>
      <c r="AA6" s="4" t="s">
        <v>30</v>
      </c>
      <c r="AB6" s="220" t="s">
        <v>30</v>
      </c>
      <c r="AC6" s="7" t="s">
        <v>30</v>
      </c>
    </row>
    <row r="7" spans="1:29" s="8" customFormat="1" x14ac:dyDescent="0.3">
      <c r="A7" s="222" t="s">
        <v>31</v>
      </c>
      <c r="B7" s="223" t="s">
        <v>32</v>
      </c>
      <c r="C7" s="223" t="s">
        <v>33</v>
      </c>
      <c r="D7" s="218" t="s">
        <v>34</v>
      </c>
      <c r="E7" s="1" t="s">
        <v>35</v>
      </c>
      <c r="F7" s="291">
        <v>1354.43</v>
      </c>
      <c r="G7" s="3"/>
      <c r="H7" s="4"/>
      <c r="I7" s="4">
        <v>1354.43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220"/>
      <c r="AC7" s="7"/>
    </row>
    <row r="8" spans="1:29" s="8" customFormat="1" x14ac:dyDescent="0.3">
      <c r="A8" s="222" t="s">
        <v>31</v>
      </c>
      <c r="B8" s="223" t="s">
        <v>32</v>
      </c>
      <c r="C8" s="223" t="s">
        <v>133</v>
      </c>
      <c r="D8" s="218" t="s">
        <v>37</v>
      </c>
      <c r="E8" s="1" t="s">
        <v>35</v>
      </c>
      <c r="F8" s="291">
        <v>25</v>
      </c>
      <c r="G8" s="3"/>
      <c r="H8" s="4"/>
      <c r="I8" s="4"/>
      <c r="J8" s="4"/>
      <c r="K8" s="4">
        <v>25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20"/>
      <c r="AC8" s="7"/>
    </row>
    <row r="9" spans="1:29" s="8" customFormat="1" x14ac:dyDescent="0.3">
      <c r="A9" s="222" t="s">
        <v>31</v>
      </c>
      <c r="B9" s="223" t="s">
        <v>36</v>
      </c>
      <c r="C9" s="223" t="s">
        <v>142</v>
      </c>
      <c r="D9" s="218" t="s">
        <v>37</v>
      </c>
      <c r="E9" s="1" t="s">
        <v>35</v>
      </c>
      <c r="F9" s="291">
        <v>125.7</v>
      </c>
      <c r="G9" s="3"/>
      <c r="H9" s="4"/>
      <c r="I9" s="4">
        <v>125.7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20"/>
      <c r="AC9" s="7"/>
    </row>
    <row r="10" spans="1:29" s="8" customFormat="1" x14ac:dyDescent="0.3">
      <c r="A10" s="222" t="s">
        <v>31</v>
      </c>
      <c r="B10" s="223" t="s">
        <v>36</v>
      </c>
      <c r="C10" s="223" t="s">
        <v>38</v>
      </c>
      <c r="D10" s="218" t="s">
        <v>37</v>
      </c>
      <c r="E10" s="1" t="s">
        <v>35</v>
      </c>
      <c r="F10" s="291">
        <v>168.72</v>
      </c>
      <c r="G10" s="3"/>
      <c r="H10" s="4"/>
      <c r="I10" s="4">
        <v>168.72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20"/>
      <c r="AC10" s="7"/>
    </row>
    <row r="11" spans="1:29" x14ac:dyDescent="0.3">
      <c r="A11" s="222" t="s">
        <v>31</v>
      </c>
      <c r="B11" s="223" t="s">
        <v>39</v>
      </c>
      <c r="C11" s="223" t="s">
        <v>40</v>
      </c>
      <c r="D11" s="218" t="s">
        <v>41</v>
      </c>
      <c r="E11" s="1" t="s">
        <v>35</v>
      </c>
      <c r="F11" s="291">
        <v>61.67</v>
      </c>
      <c r="G11" s="3"/>
      <c r="H11" s="4"/>
      <c r="I11" s="4">
        <v>61.67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24"/>
    </row>
    <row r="12" spans="1:29" x14ac:dyDescent="0.3">
      <c r="A12" s="222" t="s">
        <v>31</v>
      </c>
      <c r="B12" s="223" t="s">
        <v>39</v>
      </c>
      <c r="C12" s="223" t="s">
        <v>42</v>
      </c>
      <c r="D12" s="218" t="s">
        <v>41</v>
      </c>
      <c r="E12" s="1" t="s">
        <v>35</v>
      </c>
      <c r="F12" s="291">
        <v>46.25</v>
      </c>
      <c r="G12" s="3"/>
      <c r="H12" s="4"/>
      <c r="I12" s="4">
        <v>46.25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24"/>
    </row>
    <row r="13" spans="1:29" x14ac:dyDescent="0.3">
      <c r="A13" s="222" t="s">
        <v>130</v>
      </c>
      <c r="B13" s="223" t="s">
        <v>131</v>
      </c>
      <c r="C13" s="223" t="s">
        <v>132</v>
      </c>
      <c r="D13" s="218" t="s">
        <v>41</v>
      </c>
      <c r="E13" s="1" t="s">
        <v>35</v>
      </c>
      <c r="F13" s="291">
        <v>10.32</v>
      </c>
      <c r="G13" s="3"/>
      <c r="H13" s="4">
        <v>1.72</v>
      </c>
      <c r="I13" s="4"/>
      <c r="J13" s="4"/>
      <c r="K13" s="4">
        <v>8.6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24"/>
    </row>
    <row r="14" spans="1:29" ht="15" customHeight="1" x14ac:dyDescent="0.3">
      <c r="A14" s="222" t="s">
        <v>130</v>
      </c>
      <c r="B14" s="223" t="s">
        <v>131</v>
      </c>
      <c r="C14" s="223" t="s">
        <v>132</v>
      </c>
      <c r="D14" s="218" t="s">
        <v>41</v>
      </c>
      <c r="E14" s="1" t="s">
        <v>35</v>
      </c>
      <c r="F14" s="291">
        <v>49.68</v>
      </c>
      <c r="G14" s="3"/>
      <c r="H14" s="4">
        <v>8.2799999999999994</v>
      </c>
      <c r="I14" s="4"/>
      <c r="J14" s="4"/>
      <c r="K14" s="4">
        <v>41.4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24"/>
    </row>
    <row r="15" spans="1:29" x14ac:dyDescent="0.3">
      <c r="A15" s="222" t="s">
        <v>31</v>
      </c>
      <c r="B15" s="223" t="s">
        <v>134</v>
      </c>
      <c r="C15" s="223" t="s">
        <v>135</v>
      </c>
      <c r="D15" s="218" t="s">
        <v>46</v>
      </c>
      <c r="E15" s="1" t="s">
        <v>35</v>
      </c>
      <c r="F15" s="291">
        <v>234.2</v>
      </c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v>234.2</v>
      </c>
      <c r="S15" s="4"/>
      <c r="T15" s="4"/>
      <c r="U15" s="4"/>
      <c r="V15" s="4"/>
      <c r="W15" s="4"/>
      <c r="X15" s="4"/>
      <c r="Y15" s="4"/>
      <c r="Z15" s="4"/>
      <c r="AA15" s="4"/>
      <c r="AB15" s="224"/>
    </row>
    <row r="16" spans="1:29" x14ac:dyDescent="0.3">
      <c r="A16" s="222" t="s">
        <v>31</v>
      </c>
      <c r="B16" s="223" t="s">
        <v>136</v>
      </c>
      <c r="C16" s="223" t="s">
        <v>47</v>
      </c>
      <c r="D16" s="218" t="s">
        <v>37</v>
      </c>
      <c r="E16" s="1" t="s">
        <v>35</v>
      </c>
      <c r="F16" s="291">
        <v>48.6</v>
      </c>
      <c r="G16" s="3"/>
      <c r="H16" s="4">
        <v>8.1</v>
      </c>
      <c r="I16" s="4"/>
      <c r="J16" s="4"/>
      <c r="K16" s="4"/>
      <c r="L16" s="4">
        <v>40.5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24"/>
    </row>
    <row r="17" spans="1:29" x14ac:dyDescent="0.3">
      <c r="A17" s="222" t="s">
        <v>31</v>
      </c>
      <c r="B17" s="223" t="s">
        <v>43</v>
      </c>
      <c r="C17" s="223" t="s">
        <v>44</v>
      </c>
      <c r="D17" s="218" t="s">
        <v>37</v>
      </c>
      <c r="E17" s="1" t="s">
        <v>35</v>
      </c>
      <c r="F17" s="291">
        <v>805.62</v>
      </c>
      <c r="G17" s="3"/>
      <c r="H17" s="4"/>
      <c r="I17" s="4"/>
      <c r="J17" s="4"/>
      <c r="K17" s="4"/>
      <c r="L17" s="4"/>
      <c r="M17" s="4"/>
      <c r="N17" s="4"/>
      <c r="O17" s="4">
        <v>805.62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224"/>
    </row>
    <row r="18" spans="1:29" x14ac:dyDescent="0.3">
      <c r="A18" s="222" t="s">
        <v>31</v>
      </c>
      <c r="B18" s="223" t="s">
        <v>45</v>
      </c>
      <c r="C18" s="223" t="s">
        <v>143</v>
      </c>
      <c r="D18" s="218" t="s">
        <v>37</v>
      </c>
      <c r="E18" s="1" t="s">
        <v>35</v>
      </c>
      <c r="F18" s="291">
        <v>288</v>
      </c>
      <c r="G18" s="3"/>
      <c r="H18" s="4">
        <v>48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240</v>
      </c>
      <c r="W18" s="4"/>
      <c r="X18" s="4"/>
      <c r="Y18" s="4"/>
      <c r="Z18" s="4"/>
      <c r="AA18" s="4"/>
      <c r="AB18" s="224"/>
    </row>
    <row r="19" spans="1:29" x14ac:dyDescent="0.3">
      <c r="A19" s="222" t="s">
        <v>31</v>
      </c>
      <c r="B19" s="223" t="s">
        <v>50</v>
      </c>
      <c r="C19" s="223" t="s">
        <v>137</v>
      </c>
      <c r="D19" s="218" t="s">
        <v>37</v>
      </c>
      <c r="E19" s="1" t="s">
        <v>35</v>
      </c>
      <c r="F19" s="291">
        <v>870</v>
      </c>
      <c r="G19" s="3"/>
      <c r="H19" s="4">
        <v>145</v>
      </c>
      <c r="I19" s="4"/>
      <c r="J19" s="4"/>
      <c r="K19" s="4"/>
      <c r="L19" s="4"/>
      <c r="M19" s="4"/>
      <c r="N19" s="4"/>
      <c r="O19" s="4"/>
      <c r="P19" s="4">
        <v>725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24"/>
    </row>
    <row r="20" spans="1:29" x14ac:dyDescent="0.3">
      <c r="A20" s="222" t="s">
        <v>31</v>
      </c>
      <c r="B20" s="223" t="s">
        <v>138</v>
      </c>
      <c r="C20" s="223" t="s">
        <v>139</v>
      </c>
      <c r="D20" s="218" t="s">
        <v>41</v>
      </c>
      <c r="E20" s="1" t="s">
        <v>35</v>
      </c>
      <c r="F20" s="291">
        <v>232.19</v>
      </c>
      <c r="G20" s="3"/>
      <c r="H20" s="4">
        <v>38.700000000000003</v>
      </c>
      <c r="I20" s="4"/>
      <c r="J20" s="4"/>
      <c r="K20" s="4">
        <v>193.49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224"/>
    </row>
    <row r="21" spans="1:29" x14ac:dyDescent="0.3">
      <c r="A21" s="222" t="s">
        <v>31</v>
      </c>
      <c r="B21" s="223" t="s">
        <v>168</v>
      </c>
      <c r="C21" s="223" t="s">
        <v>191</v>
      </c>
      <c r="D21" s="218" t="s">
        <v>37</v>
      </c>
      <c r="E21" s="1" t="s">
        <v>35</v>
      </c>
      <c r="F21" s="291">
        <v>289</v>
      </c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v>289</v>
      </c>
      <c r="S21" s="4"/>
      <c r="T21" s="4"/>
      <c r="U21" s="4"/>
      <c r="V21" s="4"/>
      <c r="W21" s="4"/>
      <c r="X21" s="4"/>
      <c r="Y21" s="4"/>
      <c r="Z21" s="4"/>
      <c r="AA21" s="4"/>
      <c r="AB21" s="224"/>
    </row>
    <row r="22" spans="1:29" x14ac:dyDescent="0.3">
      <c r="A22" s="222" t="s">
        <v>31</v>
      </c>
      <c r="B22" s="223" t="s">
        <v>168</v>
      </c>
      <c r="C22" s="223" t="s">
        <v>191</v>
      </c>
      <c r="D22" s="218" t="s">
        <v>37</v>
      </c>
      <c r="E22" s="1" t="s">
        <v>35</v>
      </c>
      <c r="F22" s="291">
        <v>153</v>
      </c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v>153</v>
      </c>
      <c r="S22" s="4"/>
      <c r="T22" s="4"/>
      <c r="U22" s="4"/>
      <c r="V22" s="4"/>
      <c r="W22" s="4"/>
      <c r="X22" s="4"/>
      <c r="Y22" s="4"/>
      <c r="Z22" s="4"/>
      <c r="AA22" s="4"/>
      <c r="AB22" s="224"/>
    </row>
    <row r="23" spans="1:29" x14ac:dyDescent="0.3">
      <c r="A23" s="222" t="s">
        <v>31</v>
      </c>
      <c r="B23" s="223" t="s">
        <v>193</v>
      </c>
      <c r="C23" s="223" t="s">
        <v>194</v>
      </c>
      <c r="D23" s="218" t="s">
        <v>46</v>
      </c>
      <c r="E23" s="1" t="s">
        <v>35</v>
      </c>
      <c r="F23" s="291">
        <v>92.82</v>
      </c>
      <c r="G23" s="3"/>
      <c r="H23" s="4">
        <v>4.42</v>
      </c>
      <c r="I23" s="4"/>
      <c r="J23" s="4"/>
      <c r="K23" s="4"/>
      <c r="L23" s="4"/>
      <c r="M23" s="4"/>
      <c r="N23" s="4"/>
      <c r="O23" s="4"/>
      <c r="P23" s="4"/>
      <c r="Q23" s="4">
        <v>88.4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224"/>
    </row>
    <row r="24" spans="1:29" x14ac:dyDescent="0.3">
      <c r="A24" s="222" t="s">
        <v>130</v>
      </c>
      <c r="B24" s="223" t="s">
        <v>50</v>
      </c>
      <c r="C24" s="223" t="s">
        <v>145</v>
      </c>
      <c r="D24" s="218" t="s">
        <v>37</v>
      </c>
      <c r="E24" s="1" t="s">
        <v>35</v>
      </c>
      <c r="F24" s="291">
        <v>72</v>
      </c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>
        <v>72</v>
      </c>
      <c r="AA24" s="4"/>
      <c r="AB24" s="224"/>
    </row>
    <row r="25" spans="1:29" x14ac:dyDescent="0.3">
      <c r="A25" s="222" t="s">
        <v>130</v>
      </c>
      <c r="B25" s="223" t="s">
        <v>146</v>
      </c>
      <c r="C25" s="223" t="s">
        <v>147</v>
      </c>
      <c r="D25" s="218" t="s">
        <v>37</v>
      </c>
      <c r="E25" s="1" t="s">
        <v>35</v>
      </c>
      <c r="F25" s="291">
        <v>54021.25</v>
      </c>
      <c r="G25" s="3"/>
      <c r="H25" s="4">
        <v>9003.5400000000009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45017.71</v>
      </c>
      <c r="Z25" s="4"/>
      <c r="AA25" s="4"/>
      <c r="AB25" s="224"/>
    </row>
    <row r="26" spans="1:29" x14ac:dyDescent="0.3">
      <c r="A26" s="222" t="s">
        <v>31</v>
      </c>
      <c r="B26" s="223" t="s">
        <v>148</v>
      </c>
      <c r="C26" s="223" t="s">
        <v>344</v>
      </c>
      <c r="D26" s="218" t="s">
        <v>46</v>
      </c>
      <c r="E26" s="1" t="s">
        <v>35</v>
      </c>
      <c r="F26" s="291">
        <v>53.96</v>
      </c>
      <c r="G26" s="3"/>
      <c r="H26" s="4">
        <v>2.57</v>
      </c>
      <c r="I26" s="4"/>
      <c r="J26" s="4"/>
      <c r="K26" s="4"/>
      <c r="L26" s="4"/>
      <c r="M26" s="4"/>
      <c r="N26" s="4"/>
      <c r="O26" s="4"/>
      <c r="P26" s="4"/>
      <c r="Q26" s="4">
        <v>51.39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224"/>
    </row>
    <row r="27" spans="1:29" x14ac:dyDescent="0.3">
      <c r="A27" s="222" t="s">
        <v>31</v>
      </c>
      <c r="B27" s="223" t="s">
        <v>150</v>
      </c>
      <c r="C27" s="223" t="s">
        <v>151</v>
      </c>
      <c r="D27" s="218" t="s">
        <v>46</v>
      </c>
      <c r="E27" s="1" t="s">
        <v>35</v>
      </c>
      <c r="F27" s="291">
        <v>4.25</v>
      </c>
      <c r="G27" s="3"/>
      <c r="H27" s="4"/>
      <c r="I27" s="4"/>
      <c r="J27" s="4"/>
      <c r="K27" s="4">
        <v>4.25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224"/>
    </row>
    <row r="28" spans="1:29" x14ac:dyDescent="0.3">
      <c r="A28" s="222" t="s">
        <v>161</v>
      </c>
      <c r="B28" s="225" t="s">
        <v>163</v>
      </c>
      <c r="C28" s="225" t="s">
        <v>172</v>
      </c>
      <c r="D28" s="165" t="s">
        <v>189</v>
      </c>
      <c r="E28" s="1" t="s">
        <v>35</v>
      </c>
      <c r="F28" s="292">
        <v>1354.43</v>
      </c>
      <c r="G28" s="3"/>
      <c r="H28" s="4"/>
      <c r="I28" s="4">
        <v>1354.43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224"/>
    </row>
    <row r="29" spans="1:29" x14ac:dyDescent="0.3">
      <c r="A29" s="222" t="s">
        <v>161</v>
      </c>
      <c r="B29" s="225" t="s">
        <v>164</v>
      </c>
      <c r="C29" s="225" t="s">
        <v>133</v>
      </c>
      <c r="D29" s="165" t="s">
        <v>37</v>
      </c>
      <c r="E29" s="1" t="s">
        <v>35</v>
      </c>
      <c r="F29" s="292">
        <v>25</v>
      </c>
      <c r="G29" s="3"/>
      <c r="H29" s="4"/>
      <c r="I29" s="4">
        <v>25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224"/>
    </row>
    <row r="30" spans="1:29" x14ac:dyDescent="0.3">
      <c r="A30" s="222" t="s">
        <v>161</v>
      </c>
      <c r="B30" s="225" t="s">
        <v>164</v>
      </c>
      <c r="C30" s="225" t="s">
        <v>133</v>
      </c>
      <c r="D30" s="165" t="s">
        <v>37</v>
      </c>
      <c r="E30" s="1" t="s">
        <v>35</v>
      </c>
      <c r="F30" s="292">
        <v>25</v>
      </c>
      <c r="G30" s="3"/>
      <c r="H30" s="4"/>
      <c r="I30" s="4">
        <v>25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224"/>
    </row>
    <row r="31" spans="1:29" s="8" customFormat="1" x14ac:dyDescent="0.3">
      <c r="A31" s="222" t="s">
        <v>161</v>
      </c>
      <c r="B31" s="225" t="s">
        <v>36</v>
      </c>
      <c r="C31" s="153" t="s">
        <v>173</v>
      </c>
      <c r="D31" s="165" t="s">
        <v>37</v>
      </c>
      <c r="E31" s="1" t="s">
        <v>35</v>
      </c>
      <c r="F31" s="292">
        <v>125.7</v>
      </c>
      <c r="G31" s="3"/>
      <c r="H31" s="4"/>
      <c r="I31" s="4">
        <v>125.7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220"/>
      <c r="AC31" s="7"/>
    </row>
    <row r="32" spans="1:29" s="8" customFormat="1" x14ac:dyDescent="0.3">
      <c r="A32" s="222" t="s">
        <v>161</v>
      </c>
      <c r="B32" s="153" t="s">
        <v>36</v>
      </c>
      <c r="C32" s="225" t="s">
        <v>174</v>
      </c>
      <c r="D32" s="165" t="s">
        <v>37</v>
      </c>
      <c r="E32" s="1" t="s">
        <v>35</v>
      </c>
      <c r="F32" s="292">
        <v>168.72</v>
      </c>
      <c r="G32" s="3"/>
      <c r="H32" s="4"/>
      <c r="I32" s="4">
        <v>168.72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220"/>
      <c r="AC32" s="7"/>
    </row>
    <row r="33" spans="1:29" s="8" customFormat="1" x14ac:dyDescent="0.3">
      <c r="A33" s="222" t="s">
        <v>161</v>
      </c>
      <c r="B33" s="153" t="s">
        <v>165</v>
      </c>
      <c r="C33" s="225" t="s">
        <v>175</v>
      </c>
      <c r="D33" s="165" t="s">
        <v>37</v>
      </c>
      <c r="E33" s="1" t="s">
        <v>35</v>
      </c>
      <c r="F33" s="292">
        <v>61.67</v>
      </c>
      <c r="G33" s="3"/>
      <c r="H33" s="4"/>
      <c r="I33" s="4">
        <v>61.67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220"/>
      <c r="AC33" s="7"/>
    </row>
    <row r="34" spans="1:29" x14ac:dyDescent="0.3">
      <c r="A34" s="222" t="s">
        <v>161</v>
      </c>
      <c r="B34" s="153" t="s">
        <v>165</v>
      </c>
      <c r="C34" s="225" t="s">
        <v>176</v>
      </c>
      <c r="D34" s="165" t="s">
        <v>37</v>
      </c>
      <c r="E34" s="1" t="s">
        <v>35</v>
      </c>
      <c r="F34" s="292">
        <v>46.25</v>
      </c>
      <c r="G34" s="3"/>
      <c r="H34" s="4"/>
      <c r="I34" s="4">
        <v>46.25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224"/>
    </row>
    <row r="35" spans="1:29" x14ac:dyDescent="0.3">
      <c r="A35" s="222" t="s">
        <v>161</v>
      </c>
      <c r="B35" s="225" t="s">
        <v>166</v>
      </c>
      <c r="C35" s="225" t="s">
        <v>177</v>
      </c>
      <c r="D35" s="165" t="s">
        <v>46</v>
      </c>
      <c r="E35" s="1" t="s">
        <v>35</v>
      </c>
      <c r="F35" s="292">
        <v>49.68</v>
      </c>
      <c r="G35" s="3"/>
      <c r="H35" s="4">
        <v>8.2799999999999994</v>
      </c>
      <c r="I35" s="4"/>
      <c r="J35" s="4"/>
      <c r="K35" s="4">
        <v>41.4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24"/>
    </row>
    <row r="36" spans="1:29" x14ac:dyDescent="0.3">
      <c r="A36" s="222" t="s">
        <v>161</v>
      </c>
      <c r="B36" s="225" t="s">
        <v>166</v>
      </c>
      <c r="C36" s="225" t="s">
        <v>178</v>
      </c>
      <c r="D36" s="165" t="s">
        <v>46</v>
      </c>
      <c r="E36" s="1" t="s">
        <v>35</v>
      </c>
      <c r="F36" s="292">
        <v>10.32</v>
      </c>
      <c r="G36" s="3"/>
      <c r="H36" s="4">
        <v>1.72</v>
      </c>
      <c r="I36" s="4"/>
      <c r="J36" s="4"/>
      <c r="K36" s="4">
        <v>8.6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224"/>
    </row>
    <row r="37" spans="1:29" x14ac:dyDescent="0.3">
      <c r="A37" s="222" t="s">
        <v>161</v>
      </c>
      <c r="B37" s="225" t="s">
        <v>167</v>
      </c>
      <c r="C37" s="225" t="s">
        <v>135</v>
      </c>
      <c r="D37" s="165" t="s">
        <v>46</v>
      </c>
      <c r="E37" s="1" t="s">
        <v>35</v>
      </c>
      <c r="F37" s="292">
        <v>234.2</v>
      </c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v>234.2</v>
      </c>
      <c r="S37" s="4"/>
      <c r="T37" s="4"/>
      <c r="U37" s="4"/>
      <c r="V37" s="4"/>
      <c r="W37" s="4"/>
      <c r="X37" s="4"/>
      <c r="Y37" s="4"/>
      <c r="Z37" s="4"/>
      <c r="AA37" s="4"/>
      <c r="AB37" s="224"/>
    </row>
    <row r="38" spans="1:29" x14ac:dyDescent="0.3">
      <c r="A38" s="222" t="s">
        <v>161</v>
      </c>
      <c r="B38" s="225" t="s">
        <v>136</v>
      </c>
      <c r="C38" s="225" t="s">
        <v>179</v>
      </c>
      <c r="D38" s="165" t="s">
        <v>37</v>
      </c>
      <c r="E38" s="1" t="s">
        <v>35</v>
      </c>
      <c r="F38" s="292">
        <v>48.6</v>
      </c>
      <c r="G38" s="3"/>
      <c r="H38" s="4">
        <v>8.1</v>
      </c>
      <c r="I38" s="4"/>
      <c r="J38" s="4"/>
      <c r="K38" s="4"/>
      <c r="L38" s="4">
        <v>40.5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224"/>
    </row>
    <row r="39" spans="1:29" x14ac:dyDescent="0.3">
      <c r="A39" s="222" t="s">
        <v>161</v>
      </c>
      <c r="B39" s="225" t="s">
        <v>211</v>
      </c>
      <c r="C39" s="225" t="s">
        <v>180</v>
      </c>
      <c r="D39" s="165" t="s">
        <v>37</v>
      </c>
      <c r="E39" s="1" t="s">
        <v>35</v>
      </c>
      <c r="F39" s="292">
        <v>79.17</v>
      </c>
      <c r="G39" s="3"/>
      <c r="H39" s="4">
        <v>3.77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>
        <v>75.400000000000006</v>
      </c>
      <c r="T39" s="4"/>
      <c r="U39" s="4"/>
      <c r="V39" s="4"/>
      <c r="W39" s="4"/>
      <c r="X39" s="4"/>
      <c r="Y39" s="4"/>
      <c r="Z39" s="4"/>
      <c r="AA39" s="4"/>
      <c r="AB39" s="224"/>
    </row>
    <row r="40" spans="1:29" x14ac:dyDescent="0.3">
      <c r="A40" s="222" t="s">
        <v>161</v>
      </c>
      <c r="B40" s="225" t="s">
        <v>168</v>
      </c>
      <c r="C40" s="225" t="s">
        <v>181</v>
      </c>
      <c r="D40" s="165" t="s">
        <v>37</v>
      </c>
      <c r="E40" s="1" t="s">
        <v>35</v>
      </c>
      <c r="F40" s="292">
        <v>157</v>
      </c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v>157</v>
      </c>
      <c r="S40" s="4"/>
      <c r="T40" s="4"/>
      <c r="U40" s="4"/>
      <c r="V40" s="4"/>
      <c r="W40" s="4"/>
      <c r="X40" s="4"/>
      <c r="Y40" s="4"/>
      <c r="Z40" s="4"/>
      <c r="AA40" s="4"/>
      <c r="AB40" s="224"/>
    </row>
    <row r="41" spans="1:29" x14ac:dyDescent="0.3">
      <c r="A41" s="222" t="s">
        <v>161</v>
      </c>
      <c r="B41" s="225" t="s">
        <v>168</v>
      </c>
      <c r="C41" s="226" t="s">
        <v>182</v>
      </c>
      <c r="D41" s="165" t="s">
        <v>37</v>
      </c>
      <c r="E41" s="1" t="s">
        <v>35</v>
      </c>
      <c r="F41" s="292">
        <v>590.48</v>
      </c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590.48</v>
      </c>
      <c r="S41" s="4"/>
      <c r="T41" s="4"/>
      <c r="U41" s="4"/>
      <c r="V41" s="4"/>
      <c r="W41" s="4"/>
      <c r="X41" s="4"/>
      <c r="Y41" s="4"/>
      <c r="Z41" s="4"/>
      <c r="AA41" s="4"/>
      <c r="AB41" s="224"/>
    </row>
    <row r="42" spans="1:29" x14ac:dyDescent="0.3">
      <c r="A42" s="222" t="s">
        <v>161</v>
      </c>
      <c r="B42" s="225" t="s">
        <v>50</v>
      </c>
      <c r="C42" s="226" t="s">
        <v>183</v>
      </c>
      <c r="D42" s="165" t="s">
        <v>37</v>
      </c>
      <c r="E42" s="1" t="s">
        <v>35</v>
      </c>
      <c r="F42" s="292">
        <v>738</v>
      </c>
      <c r="G42" s="3"/>
      <c r="H42" s="4">
        <v>123</v>
      </c>
      <c r="I42" s="4"/>
      <c r="J42" s="4"/>
      <c r="K42" s="4"/>
      <c r="L42" s="4"/>
      <c r="M42" s="4"/>
      <c r="N42" s="4"/>
      <c r="O42" s="4"/>
      <c r="P42" s="4"/>
      <c r="Q42" s="4"/>
      <c r="R42" s="4">
        <v>615</v>
      </c>
      <c r="S42" s="4"/>
      <c r="T42" s="4"/>
      <c r="U42" s="4"/>
      <c r="V42" s="4"/>
      <c r="W42" s="4"/>
      <c r="X42" s="4"/>
      <c r="Y42" s="4"/>
      <c r="Z42" s="4"/>
      <c r="AA42" s="4"/>
      <c r="AB42" s="224"/>
    </row>
    <row r="43" spans="1:29" x14ac:dyDescent="0.3">
      <c r="A43" s="222" t="s">
        <v>161</v>
      </c>
      <c r="B43" s="225" t="s">
        <v>149</v>
      </c>
      <c r="C43" s="226" t="s">
        <v>184</v>
      </c>
      <c r="D43" s="165" t="s">
        <v>37</v>
      </c>
      <c r="E43" s="1" t="s">
        <v>35</v>
      </c>
      <c r="F43" s="293">
        <v>1560</v>
      </c>
      <c r="G43" s="3"/>
      <c r="H43" s="4">
        <v>260</v>
      </c>
      <c r="I43" s="4"/>
      <c r="J43" s="4"/>
      <c r="K43" s="4"/>
      <c r="L43" s="4"/>
      <c r="M43" s="4"/>
      <c r="N43" s="4"/>
      <c r="O43" s="4"/>
      <c r="P43" s="4"/>
      <c r="Q43" s="4"/>
      <c r="R43" s="4">
        <v>1300</v>
      </c>
      <c r="S43" s="4"/>
      <c r="T43" s="4"/>
      <c r="U43" s="4"/>
      <c r="V43" s="4"/>
      <c r="W43" s="4"/>
      <c r="X43" s="4"/>
      <c r="Y43" s="4"/>
      <c r="Z43" s="4"/>
      <c r="AA43" s="4"/>
      <c r="AB43" s="224"/>
    </row>
    <row r="44" spans="1:29" x14ac:dyDescent="0.3">
      <c r="A44" s="222" t="s">
        <v>161</v>
      </c>
      <c r="B44" s="225" t="s">
        <v>169</v>
      </c>
      <c r="C44" s="226" t="s">
        <v>185</v>
      </c>
      <c r="D44" s="165" t="s">
        <v>37</v>
      </c>
      <c r="E44" s="1" t="s">
        <v>35</v>
      </c>
      <c r="F44" s="292">
        <v>450</v>
      </c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>
        <v>450</v>
      </c>
      <c r="V44" s="4"/>
      <c r="W44" s="4"/>
      <c r="X44" s="4"/>
      <c r="Y44" s="4"/>
      <c r="Z44" s="4"/>
      <c r="AA44" s="4"/>
      <c r="AB44" s="224"/>
    </row>
    <row r="45" spans="1:29" x14ac:dyDescent="0.3">
      <c r="A45" s="222" t="s">
        <v>161</v>
      </c>
      <c r="B45" s="225" t="s">
        <v>170</v>
      </c>
      <c r="C45" s="226" t="s">
        <v>186</v>
      </c>
      <c r="D45" s="165" t="s">
        <v>37</v>
      </c>
      <c r="E45" s="1" t="s">
        <v>35</v>
      </c>
      <c r="F45" s="292">
        <v>125</v>
      </c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v>125</v>
      </c>
      <c r="S45" s="4"/>
      <c r="T45" s="4"/>
      <c r="U45" s="4"/>
      <c r="V45" s="4"/>
      <c r="W45" s="4"/>
      <c r="X45" s="4"/>
      <c r="Y45" s="4"/>
      <c r="Z45" s="4"/>
      <c r="AA45" s="4"/>
      <c r="AB45" s="224"/>
    </row>
    <row r="46" spans="1:29" x14ac:dyDescent="0.3">
      <c r="A46" s="222" t="s">
        <v>161</v>
      </c>
      <c r="B46" s="225" t="s">
        <v>171</v>
      </c>
      <c r="C46" s="226" t="s">
        <v>187</v>
      </c>
      <c r="D46" s="165" t="s">
        <v>37</v>
      </c>
      <c r="E46" s="1" t="s">
        <v>35</v>
      </c>
      <c r="F46" s="292">
        <v>259.2</v>
      </c>
      <c r="G46" s="3"/>
      <c r="H46" s="4">
        <v>43.2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>
        <v>216</v>
      </c>
      <c r="U46" s="4"/>
      <c r="V46" s="4"/>
      <c r="W46" s="4"/>
      <c r="X46" s="4"/>
      <c r="Y46" s="4"/>
      <c r="Z46" s="4"/>
      <c r="AA46" s="4"/>
      <c r="AB46" s="224"/>
    </row>
    <row r="47" spans="1:29" x14ac:dyDescent="0.3">
      <c r="A47" s="222" t="s">
        <v>161</v>
      </c>
      <c r="B47" s="225" t="s">
        <v>162</v>
      </c>
      <c r="C47" s="226" t="s">
        <v>188</v>
      </c>
      <c r="D47" s="265" t="s">
        <v>37</v>
      </c>
      <c r="E47" s="1" t="s">
        <v>35</v>
      </c>
      <c r="F47" s="292">
        <v>180</v>
      </c>
      <c r="G47" s="3"/>
      <c r="H47" s="4">
        <v>30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>
        <v>150</v>
      </c>
      <c r="T47" s="4"/>
      <c r="U47" s="4"/>
      <c r="V47" s="4"/>
      <c r="W47" s="4"/>
      <c r="X47" s="4"/>
      <c r="Y47" s="4"/>
      <c r="Z47" s="4"/>
      <c r="AA47" s="4"/>
      <c r="AB47" s="224"/>
    </row>
    <row r="48" spans="1:29" x14ac:dyDescent="0.3">
      <c r="A48" s="222" t="s">
        <v>161</v>
      </c>
      <c r="B48" s="227" t="s">
        <v>190</v>
      </c>
      <c r="C48" s="227" t="s">
        <v>192</v>
      </c>
      <c r="D48" s="265" t="s">
        <v>46</v>
      </c>
      <c r="E48" s="1" t="s">
        <v>35</v>
      </c>
      <c r="F48" s="291">
        <v>52.97</v>
      </c>
      <c r="G48" s="3"/>
      <c r="H48" s="4"/>
      <c r="I48" s="4"/>
      <c r="J48" s="4"/>
      <c r="K48" s="4"/>
      <c r="L48" s="4"/>
      <c r="M48" s="4"/>
      <c r="N48" s="4"/>
      <c r="O48" s="4"/>
      <c r="P48" s="4">
        <v>52.97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24"/>
    </row>
    <row r="49" spans="1:29" x14ac:dyDescent="0.3">
      <c r="A49" s="222" t="s">
        <v>161</v>
      </c>
      <c r="B49" s="227" t="s">
        <v>50</v>
      </c>
      <c r="C49" s="227" t="s">
        <v>183</v>
      </c>
      <c r="D49" s="265" t="s">
        <v>37</v>
      </c>
      <c r="E49" s="1" t="s">
        <v>35</v>
      </c>
      <c r="F49" s="291">
        <v>348</v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>
        <v>348</v>
      </c>
      <c r="AA49" s="4"/>
      <c r="AB49" s="224"/>
    </row>
    <row r="50" spans="1:29" x14ac:dyDescent="0.3">
      <c r="A50" s="222" t="s">
        <v>161</v>
      </c>
      <c r="B50" s="227" t="s">
        <v>150</v>
      </c>
      <c r="C50" s="227" t="s">
        <v>151</v>
      </c>
      <c r="D50" s="265" t="s">
        <v>46</v>
      </c>
      <c r="E50" s="1" t="s">
        <v>35</v>
      </c>
      <c r="F50" s="291">
        <v>4.25</v>
      </c>
      <c r="G50" s="3"/>
      <c r="H50" s="4"/>
      <c r="I50" s="4"/>
      <c r="J50" s="4"/>
      <c r="K50" s="4">
        <v>4.25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24"/>
    </row>
    <row r="51" spans="1:29" x14ac:dyDescent="0.3">
      <c r="A51" s="222" t="s">
        <v>205</v>
      </c>
      <c r="B51" s="225" t="s">
        <v>163</v>
      </c>
      <c r="C51" s="225" t="s">
        <v>172</v>
      </c>
      <c r="D51" s="165" t="s">
        <v>189</v>
      </c>
      <c r="E51" s="1" t="s">
        <v>35</v>
      </c>
      <c r="F51" s="294">
        <v>1354.43</v>
      </c>
      <c r="G51" s="3"/>
      <c r="H51" s="4"/>
      <c r="I51" s="4">
        <v>1354.43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24"/>
    </row>
    <row r="52" spans="1:29" s="8" customFormat="1" x14ac:dyDescent="0.3">
      <c r="A52" s="222" t="s">
        <v>205</v>
      </c>
      <c r="B52" s="225" t="s">
        <v>164</v>
      </c>
      <c r="C52" s="225" t="s">
        <v>133</v>
      </c>
      <c r="D52" s="165" t="s">
        <v>37</v>
      </c>
      <c r="E52" s="1" t="s">
        <v>35</v>
      </c>
      <c r="F52" s="294">
        <v>25</v>
      </c>
      <c r="G52" s="3"/>
      <c r="H52" s="4"/>
      <c r="I52" s="4">
        <v>25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20"/>
      <c r="AC52" s="7"/>
    </row>
    <row r="53" spans="1:29" s="8" customFormat="1" x14ac:dyDescent="0.3">
      <c r="A53" s="222" t="s">
        <v>205</v>
      </c>
      <c r="B53" s="225" t="s">
        <v>36</v>
      </c>
      <c r="C53" s="153" t="s">
        <v>173</v>
      </c>
      <c r="D53" s="165" t="s">
        <v>37</v>
      </c>
      <c r="E53" s="1" t="s">
        <v>35</v>
      </c>
      <c r="F53" s="294">
        <v>125.7</v>
      </c>
      <c r="G53" s="3"/>
      <c r="H53" s="4"/>
      <c r="I53" s="4">
        <v>125.7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20"/>
      <c r="AC53" s="7"/>
    </row>
    <row r="54" spans="1:29" s="8" customFormat="1" x14ac:dyDescent="0.3">
      <c r="A54" s="222" t="s">
        <v>205</v>
      </c>
      <c r="B54" s="153" t="s">
        <v>36</v>
      </c>
      <c r="C54" s="225" t="s">
        <v>174</v>
      </c>
      <c r="D54" s="165" t="s">
        <v>37</v>
      </c>
      <c r="E54" s="1" t="s">
        <v>35</v>
      </c>
      <c r="F54" s="294">
        <v>168.72</v>
      </c>
      <c r="G54" s="3"/>
      <c r="H54" s="4"/>
      <c r="I54" s="4">
        <v>168.72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220"/>
      <c r="AC54" s="7"/>
    </row>
    <row r="55" spans="1:29" x14ac:dyDescent="0.3">
      <c r="A55" s="222" t="s">
        <v>205</v>
      </c>
      <c r="B55" s="153" t="s">
        <v>165</v>
      </c>
      <c r="C55" s="225" t="s">
        <v>175</v>
      </c>
      <c r="D55" s="165" t="s">
        <v>37</v>
      </c>
      <c r="E55" s="1" t="s">
        <v>35</v>
      </c>
      <c r="F55" s="294">
        <v>61.67</v>
      </c>
      <c r="G55" s="3"/>
      <c r="H55" s="4"/>
      <c r="I55" s="4">
        <v>61.67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24"/>
    </row>
    <row r="56" spans="1:29" x14ac:dyDescent="0.3">
      <c r="A56" s="222" t="s">
        <v>205</v>
      </c>
      <c r="B56" s="153" t="s">
        <v>165</v>
      </c>
      <c r="C56" s="225" t="s">
        <v>176</v>
      </c>
      <c r="D56" s="165" t="s">
        <v>37</v>
      </c>
      <c r="E56" s="1" t="s">
        <v>35</v>
      </c>
      <c r="F56" s="294">
        <v>46.25</v>
      </c>
      <c r="G56" s="3"/>
      <c r="H56" s="4"/>
      <c r="I56" s="4">
        <v>46.25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24"/>
    </row>
    <row r="57" spans="1:29" x14ac:dyDescent="0.3">
      <c r="A57" s="222" t="s">
        <v>205</v>
      </c>
      <c r="B57" s="225" t="s">
        <v>166</v>
      </c>
      <c r="C57" s="225" t="s">
        <v>177</v>
      </c>
      <c r="D57" s="165" t="s">
        <v>46</v>
      </c>
      <c r="E57" s="1" t="s">
        <v>35</v>
      </c>
      <c r="F57" s="294">
        <v>49.68</v>
      </c>
      <c r="G57" s="3"/>
      <c r="H57" s="4">
        <v>8.2799999999999994</v>
      </c>
      <c r="I57" s="4"/>
      <c r="J57" s="4"/>
      <c r="K57" s="4">
        <v>41.4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24"/>
    </row>
    <row r="58" spans="1:29" x14ac:dyDescent="0.3">
      <c r="A58" s="222" t="s">
        <v>205</v>
      </c>
      <c r="B58" s="225" t="s">
        <v>166</v>
      </c>
      <c r="C58" s="225" t="s">
        <v>178</v>
      </c>
      <c r="D58" s="165" t="s">
        <v>46</v>
      </c>
      <c r="E58" s="1" t="s">
        <v>35</v>
      </c>
      <c r="F58" s="294">
        <v>10.32</v>
      </c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24"/>
    </row>
    <row r="59" spans="1:29" x14ac:dyDescent="0.3">
      <c r="A59" s="222" t="s">
        <v>205</v>
      </c>
      <c r="B59" s="225" t="s">
        <v>167</v>
      </c>
      <c r="C59" s="225" t="s">
        <v>135</v>
      </c>
      <c r="D59" s="165" t="s">
        <v>46</v>
      </c>
      <c r="E59" s="1" t="s">
        <v>35</v>
      </c>
      <c r="F59" s="294">
        <v>234.2</v>
      </c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v>234.2</v>
      </c>
      <c r="S59" s="4"/>
      <c r="T59" s="4"/>
      <c r="U59" s="4"/>
      <c r="V59" s="4"/>
      <c r="W59" s="4"/>
      <c r="X59" s="4"/>
      <c r="Y59" s="4"/>
      <c r="Z59" s="4"/>
      <c r="AA59" s="4"/>
      <c r="AB59" s="224"/>
    </row>
    <row r="60" spans="1:29" x14ac:dyDescent="0.3">
      <c r="A60" s="222" t="s">
        <v>205</v>
      </c>
      <c r="B60" s="225" t="s">
        <v>136</v>
      </c>
      <c r="C60" s="225" t="s">
        <v>179</v>
      </c>
      <c r="D60" s="165" t="s">
        <v>37</v>
      </c>
      <c r="E60" s="1" t="s">
        <v>35</v>
      </c>
      <c r="F60" s="294">
        <v>56.1</v>
      </c>
      <c r="G60" s="3"/>
      <c r="H60" s="4"/>
      <c r="I60" s="4"/>
      <c r="J60" s="4"/>
      <c r="K60" s="4"/>
      <c r="L60" s="4">
        <v>56.1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224"/>
    </row>
    <row r="61" spans="1:29" x14ac:dyDescent="0.3">
      <c r="A61" s="222" t="s">
        <v>205</v>
      </c>
      <c r="B61" s="225" t="s">
        <v>168</v>
      </c>
      <c r="C61" s="225" t="s">
        <v>181</v>
      </c>
      <c r="D61" s="165" t="s">
        <v>37</v>
      </c>
      <c r="E61" s="1" t="s">
        <v>35</v>
      </c>
      <c r="F61" s="294">
        <v>34</v>
      </c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v>34</v>
      </c>
      <c r="S61" s="4"/>
      <c r="T61" s="4"/>
      <c r="U61" s="4"/>
      <c r="V61" s="4"/>
      <c r="W61" s="4"/>
      <c r="X61" s="4"/>
      <c r="Y61" s="4"/>
      <c r="Z61" s="4"/>
      <c r="AA61" s="4"/>
      <c r="AB61" s="224"/>
    </row>
    <row r="62" spans="1:29" x14ac:dyDescent="0.3">
      <c r="A62" s="222" t="s">
        <v>205</v>
      </c>
      <c r="B62" s="225" t="s">
        <v>168</v>
      </c>
      <c r="C62" s="226" t="s">
        <v>182</v>
      </c>
      <c r="D62" s="165" t="s">
        <v>37</v>
      </c>
      <c r="E62" s="1" t="s">
        <v>35</v>
      </c>
      <c r="F62" s="294">
        <v>570.95000000000005</v>
      </c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v>570.95000000000005</v>
      </c>
      <c r="S62" s="4"/>
      <c r="T62" s="4"/>
      <c r="U62" s="4"/>
      <c r="V62" s="4"/>
      <c r="W62" s="4"/>
      <c r="X62" s="4"/>
      <c r="Y62" s="4"/>
      <c r="Z62" s="4"/>
      <c r="AA62" s="4"/>
      <c r="AB62" s="224"/>
    </row>
    <row r="63" spans="1:29" x14ac:dyDescent="0.3">
      <c r="A63" s="222" t="s">
        <v>205</v>
      </c>
      <c r="B63" s="225" t="s">
        <v>50</v>
      </c>
      <c r="C63" s="226" t="s">
        <v>183</v>
      </c>
      <c r="D63" s="165" t="s">
        <v>37</v>
      </c>
      <c r="E63" s="1" t="s">
        <v>35</v>
      </c>
      <c r="F63" s="294">
        <v>1020</v>
      </c>
      <c r="G63" s="3"/>
      <c r="H63" s="4">
        <v>170</v>
      </c>
      <c r="I63" s="4"/>
      <c r="J63" s="4"/>
      <c r="K63" s="4"/>
      <c r="L63" s="4"/>
      <c r="M63" s="4"/>
      <c r="N63" s="4"/>
      <c r="O63" s="4"/>
      <c r="P63" s="4">
        <v>850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224"/>
    </row>
    <row r="64" spans="1:29" x14ac:dyDescent="0.3">
      <c r="A64" s="222" t="s">
        <v>205</v>
      </c>
      <c r="B64" s="225" t="s">
        <v>201</v>
      </c>
      <c r="C64" s="226" t="s">
        <v>203</v>
      </c>
      <c r="D64" s="165" t="s">
        <v>37</v>
      </c>
      <c r="E64" s="1" t="s">
        <v>35</v>
      </c>
      <c r="F64" s="294">
        <v>4.25</v>
      </c>
      <c r="G64" s="3"/>
      <c r="H64" s="4"/>
      <c r="I64" s="4"/>
      <c r="J64" s="4"/>
      <c r="K64" s="4">
        <v>4.25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24"/>
    </row>
    <row r="65" spans="1:29" x14ac:dyDescent="0.3">
      <c r="A65" s="222" t="s">
        <v>205</v>
      </c>
      <c r="B65" s="225" t="s">
        <v>211</v>
      </c>
      <c r="C65" s="226" t="s">
        <v>345</v>
      </c>
      <c r="D65" s="165" t="s">
        <v>46</v>
      </c>
      <c r="E65" s="1" t="s">
        <v>35</v>
      </c>
      <c r="F65" s="294">
        <v>72.09</v>
      </c>
      <c r="G65" s="3"/>
      <c r="H65" s="4">
        <v>3.43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>
        <v>72.09</v>
      </c>
      <c r="T65" s="4"/>
      <c r="U65" s="4"/>
      <c r="V65" s="4"/>
      <c r="W65" s="4"/>
      <c r="X65" s="4"/>
      <c r="Y65" s="4"/>
      <c r="Z65" s="4"/>
      <c r="AA65" s="4"/>
      <c r="AB65" s="224"/>
    </row>
    <row r="66" spans="1:29" x14ac:dyDescent="0.3">
      <c r="A66" s="222" t="s">
        <v>205</v>
      </c>
      <c r="B66" s="225" t="s">
        <v>146</v>
      </c>
      <c r="C66" s="226" t="s">
        <v>196</v>
      </c>
      <c r="D66" s="165" t="s">
        <v>37</v>
      </c>
      <c r="E66" s="1" t="s">
        <v>35</v>
      </c>
      <c r="F66" s="294">
        <v>25022.53</v>
      </c>
      <c r="G66" s="3"/>
      <c r="H66" s="4">
        <v>4170.42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>
        <v>20852.11</v>
      </c>
      <c r="Z66" s="4"/>
      <c r="AA66" s="4"/>
      <c r="AB66" s="224"/>
    </row>
    <row r="67" spans="1:29" x14ac:dyDescent="0.3">
      <c r="A67" s="222" t="s">
        <v>205</v>
      </c>
      <c r="B67" s="225" t="s">
        <v>202</v>
      </c>
      <c r="C67" s="226" t="s">
        <v>204</v>
      </c>
      <c r="D67" s="165" t="s">
        <v>37</v>
      </c>
      <c r="E67" s="1" t="s">
        <v>35</v>
      </c>
      <c r="F67" s="294">
        <v>625.23</v>
      </c>
      <c r="G67" s="3"/>
      <c r="H67" s="4"/>
      <c r="I67" s="4"/>
      <c r="J67" s="4"/>
      <c r="K67" s="4"/>
      <c r="L67" s="4"/>
      <c r="M67" s="4"/>
      <c r="N67" s="4">
        <v>625.23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224"/>
    </row>
    <row r="68" spans="1:29" x14ac:dyDescent="0.3">
      <c r="A68" s="222" t="s">
        <v>205</v>
      </c>
      <c r="B68" s="227" t="s">
        <v>208</v>
      </c>
      <c r="C68" s="227" t="s">
        <v>209</v>
      </c>
      <c r="D68" s="218" t="s">
        <v>37</v>
      </c>
      <c r="E68" s="1" t="s">
        <v>35</v>
      </c>
      <c r="F68" s="291">
        <v>192</v>
      </c>
      <c r="G68" s="3"/>
      <c r="H68" s="4"/>
      <c r="I68" s="4">
        <v>192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224"/>
    </row>
    <row r="69" spans="1:29" s="8" customFormat="1" x14ac:dyDescent="0.3">
      <c r="A69" s="222" t="s">
        <v>205</v>
      </c>
      <c r="B69" s="223" t="s">
        <v>50</v>
      </c>
      <c r="C69" s="223" t="s">
        <v>183</v>
      </c>
      <c r="D69" s="165" t="s">
        <v>189</v>
      </c>
      <c r="E69" s="1" t="s">
        <v>35</v>
      </c>
      <c r="F69" s="291">
        <v>420</v>
      </c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>
        <v>420</v>
      </c>
      <c r="AA69" s="4"/>
      <c r="AB69" s="220"/>
      <c r="AC69" s="7"/>
    </row>
    <row r="70" spans="1:29" s="8" customFormat="1" x14ac:dyDescent="0.3">
      <c r="A70" s="222" t="s">
        <v>215</v>
      </c>
      <c r="B70" s="225" t="s">
        <v>163</v>
      </c>
      <c r="C70" s="225" t="s">
        <v>172</v>
      </c>
      <c r="D70" s="165" t="s">
        <v>189</v>
      </c>
      <c r="E70" s="1" t="s">
        <v>35</v>
      </c>
      <c r="F70" s="292">
        <v>1354.43</v>
      </c>
      <c r="G70" s="3"/>
      <c r="H70" s="4"/>
      <c r="I70" s="4">
        <v>1354.43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220"/>
      <c r="AC70" s="7"/>
    </row>
    <row r="71" spans="1:29" s="8" customFormat="1" x14ac:dyDescent="0.3">
      <c r="A71" s="222" t="s">
        <v>215</v>
      </c>
      <c r="B71" s="225" t="s">
        <v>164</v>
      </c>
      <c r="C71" s="225" t="s">
        <v>133</v>
      </c>
      <c r="D71" s="165" t="s">
        <v>37</v>
      </c>
      <c r="E71" s="1" t="s">
        <v>35</v>
      </c>
      <c r="F71" s="292">
        <v>25</v>
      </c>
      <c r="G71" s="3"/>
      <c r="H71" s="4"/>
      <c r="I71" s="4">
        <v>25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20"/>
      <c r="AC71" s="7"/>
    </row>
    <row r="72" spans="1:29" x14ac:dyDescent="0.3">
      <c r="A72" s="222" t="s">
        <v>215</v>
      </c>
      <c r="B72" s="225" t="s">
        <v>36</v>
      </c>
      <c r="C72" s="153" t="s">
        <v>173</v>
      </c>
      <c r="D72" s="165" t="s">
        <v>37</v>
      </c>
      <c r="E72" s="1" t="s">
        <v>35</v>
      </c>
      <c r="F72" s="292">
        <v>125.7</v>
      </c>
      <c r="G72" s="3"/>
      <c r="H72" s="4"/>
      <c r="I72" s="4">
        <v>125.7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224"/>
    </row>
    <row r="73" spans="1:29" x14ac:dyDescent="0.3">
      <c r="A73" s="222" t="s">
        <v>215</v>
      </c>
      <c r="B73" s="153" t="s">
        <v>36</v>
      </c>
      <c r="C73" s="225" t="s">
        <v>174</v>
      </c>
      <c r="D73" s="165" t="s">
        <v>37</v>
      </c>
      <c r="E73" s="1" t="s">
        <v>35</v>
      </c>
      <c r="F73" s="292">
        <v>168.72</v>
      </c>
      <c r="G73" s="3"/>
      <c r="H73" s="4"/>
      <c r="I73" s="4">
        <v>168.72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24"/>
    </row>
    <row r="74" spans="1:29" x14ac:dyDescent="0.3">
      <c r="A74" s="222" t="s">
        <v>215</v>
      </c>
      <c r="B74" s="153" t="s">
        <v>165</v>
      </c>
      <c r="C74" s="225" t="s">
        <v>175</v>
      </c>
      <c r="D74" s="165" t="s">
        <v>37</v>
      </c>
      <c r="E74" s="1" t="s">
        <v>35</v>
      </c>
      <c r="F74" s="292">
        <v>61.67</v>
      </c>
      <c r="G74" s="3"/>
      <c r="H74" s="4"/>
      <c r="I74" s="4">
        <v>61.67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224"/>
    </row>
    <row r="75" spans="1:29" x14ac:dyDescent="0.3">
      <c r="A75" s="222" t="s">
        <v>215</v>
      </c>
      <c r="B75" s="153" t="s">
        <v>165</v>
      </c>
      <c r="C75" s="225" t="s">
        <v>176</v>
      </c>
      <c r="D75" s="165" t="s">
        <v>46</v>
      </c>
      <c r="E75" s="1" t="s">
        <v>35</v>
      </c>
      <c r="F75" s="292">
        <v>46.25</v>
      </c>
      <c r="G75" s="3"/>
      <c r="H75" s="4"/>
      <c r="I75" s="4">
        <v>46.25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224"/>
    </row>
    <row r="76" spans="1:29" x14ac:dyDescent="0.3">
      <c r="A76" s="222" t="s">
        <v>215</v>
      </c>
      <c r="B76" s="225" t="s">
        <v>166</v>
      </c>
      <c r="C76" s="225" t="s">
        <v>177</v>
      </c>
      <c r="D76" s="165" t="s">
        <v>46</v>
      </c>
      <c r="E76" s="1" t="s">
        <v>35</v>
      </c>
      <c r="F76" s="292">
        <v>49.68</v>
      </c>
      <c r="G76" s="3"/>
      <c r="H76" s="4">
        <v>8.2799999999999994</v>
      </c>
      <c r="I76" s="4"/>
      <c r="J76" s="4"/>
      <c r="K76" s="4">
        <v>41.4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224"/>
    </row>
    <row r="77" spans="1:29" x14ac:dyDescent="0.3">
      <c r="A77" s="222" t="s">
        <v>215</v>
      </c>
      <c r="B77" s="225" t="s">
        <v>166</v>
      </c>
      <c r="C77" s="225" t="s">
        <v>178</v>
      </c>
      <c r="D77" s="165" t="s">
        <v>46</v>
      </c>
      <c r="E77" s="1" t="s">
        <v>35</v>
      </c>
      <c r="F77" s="292">
        <v>10.32</v>
      </c>
      <c r="G77" s="3"/>
      <c r="H77" s="4">
        <v>1.72</v>
      </c>
      <c r="I77" s="4"/>
      <c r="J77" s="4"/>
      <c r="K77" s="4">
        <v>8.6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224"/>
    </row>
    <row r="78" spans="1:29" x14ac:dyDescent="0.3">
      <c r="A78" s="222" t="s">
        <v>215</v>
      </c>
      <c r="B78" s="225" t="s">
        <v>211</v>
      </c>
      <c r="C78" s="225" t="s">
        <v>216</v>
      </c>
      <c r="D78" s="165" t="s">
        <v>46</v>
      </c>
      <c r="E78" s="1" t="s">
        <v>35</v>
      </c>
      <c r="F78" s="292">
        <v>66.37</v>
      </c>
      <c r="G78" s="3"/>
      <c r="H78" s="4">
        <v>3.77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>
        <v>75.400000000000006</v>
      </c>
      <c r="T78" s="4"/>
      <c r="U78" s="4"/>
      <c r="V78" s="4"/>
      <c r="W78" s="4"/>
      <c r="X78" s="4"/>
      <c r="Y78" s="4"/>
      <c r="Z78" s="4"/>
      <c r="AA78" s="4"/>
      <c r="AB78" s="224"/>
    </row>
    <row r="79" spans="1:29" x14ac:dyDescent="0.3">
      <c r="A79" s="222" t="s">
        <v>215</v>
      </c>
      <c r="B79" s="225" t="s">
        <v>167</v>
      </c>
      <c r="C79" s="225" t="s">
        <v>135</v>
      </c>
      <c r="D79" s="165" t="s">
        <v>37</v>
      </c>
      <c r="E79" s="1" t="s">
        <v>35</v>
      </c>
      <c r="F79" s="292">
        <v>234.2</v>
      </c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v>234.2</v>
      </c>
      <c r="S79" s="4"/>
      <c r="T79" s="4"/>
      <c r="U79" s="4"/>
      <c r="V79" s="4"/>
      <c r="W79" s="4"/>
      <c r="X79" s="4"/>
      <c r="Y79" s="4"/>
      <c r="Z79" s="4"/>
      <c r="AA79" s="4"/>
      <c r="AB79" s="224"/>
    </row>
    <row r="80" spans="1:29" x14ac:dyDescent="0.3">
      <c r="A80" s="222" t="s">
        <v>215</v>
      </c>
      <c r="B80" s="225" t="s">
        <v>136</v>
      </c>
      <c r="C80" s="225" t="s">
        <v>179</v>
      </c>
      <c r="D80" s="165" t="s">
        <v>37</v>
      </c>
      <c r="E80" s="1" t="s">
        <v>35</v>
      </c>
      <c r="F80" s="292">
        <v>52.2</v>
      </c>
      <c r="G80" s="3"/>
      <c r="H80" s="4">
        <v>8.6999999999999993</v>
      </c>
      <c r="I80" s="4"/>
      <c r="J80" s="4"/>
      <c r="K80" s="4"/>
      <c r="L80" s="4">
        <v>43.5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224"/>
    </row>
    <row r="81" spans="1:28" x14ac:dyDescent="0.3">
      <c r="A81" s="222" t="s">
        <v>215</v>
      </c>
      <c r="B81" s="225" t="s">
        <v>50</v>
      </c>
      <c r="C81" s="226" t="s">
        <v>217</v>
      </c>
      <c r="D81" s="165" t="s">
        <v>37</v>
      </c>
      <c r="E81" s="1" t="s">
        <v>35</v>
      </c>
      <c r="F81" s="292">
        <v>1827.6</v>
      </c>
      <c r="G81" s="3"/>
      <c r="H81" s="4">
        <v>304.60000000000002</v>
      </c>
      <c r="I81" s="4"/>
      <c r="J81" s="4"/>
      <c r="K81" s="4"/>
      <c r="L81" s="4"/>
      <c r="M81" s="4"/>
      <c r="N81" s="4"/>
      <c r="O81" s="4"/>
      <c r="P81" s="4">
        <v>1523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224"/>
    </row>
    <row r="82" spans="1:28" x14ac:dyDescent="0.3">
      <c r="A82" s="222" t="s">
        <v>215</v>
      </c>
      <c r="B82" s="225" t="s">
        <v>50</v>
      </c>
      <c r="C82" s="226" t="s">
        <v>218</v>
      </c>
      <c r="D82" s="165" t="s">
        <v>37</v>
      </c>
      <c r="E82" s="1" t="s">
        <v>35</v>
      </c>
      <c r="F82" s="292">
        <v>1850.4</v>
      </c>
      <c r="G82" s="3"/>
      <c r="H82" s="4">
        <v>308.39999999999998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>
        <v>1542</v>
      </c>
      <c r="V82" s="4"/>
      <c r="W82" s="4"/>
      <c r="X82" s="4"/>
      <c r="Y82" s="4"/>
      <c r="Z82" s="4"/>
      <c r="AA82" s="4"/>
      <c r="AB82" s="224"/>
    </row>
    <row r="83" spans="1:28" x14ac:dyDescent="0.3">
      <c r="A83" s="222" t="s">
        <v>215</v>
      </c>
      <c r="B83" s="225" t="s">
        <v>212</v>
      </c>
      <c r="C83" s="226" t="s">
        <v>219</v>
      </c>
      <c r="D83" s="165" t="s">
        <v>37</v>
      </c>
      <c r="E83" s="1" t="s">
        <v>35</v>
      </c>
      <c r="F83" s="292">
        <v>1590</v>
      </c>
      <c r="G83" s="3"/>
      <c r="H83" s="4">
        <v>265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>
        <v>1325</v>
      </c>
      <c r="V83" s="4"/>
      <c r="W83" s="4"/>
      <c r="X83" s="4"/>
      <c r="Y83" s="4"/>
      <c r="Z83" s="4"/>
      <c r="AA83" s="4"/>
      <c r="AB83" s="224"/>
    </row>
    <row r="84" spans="1:28" x14ac:dyDescent="0.3">
      <c r="A84" s="222" t="s">
        <v>215</v>
      </c>
      <c r="B84" s="225" t="s">
        <v>213</v>
      </c>
      <c r="C84" s="226" t="s">
        <v>220</v>
      </c>
      <c r="D84" s="165" t="s">
        <v>37</v>
      </c>
      <c r="E84" s="1" t="s">
        <v>35</v>
      </c>
      <c r="F84" s="292">
        <v>1620</v>
      </c>
      <c r="G84" s="3"/>
      <c r="H84" s="4">
        <v>270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>
        <v>1350</v>
      </c>
      <c r="V84" s="4"/>
      <c r="W84" s="4"/>
      <c r="X84" s="4"/>
      <c r="Y84" s="4"/>
      <c r="Z84" s="4"/>
      <c r="AA84" s="4"/>
      <c r="AB84" s="224"/>
    </row>
    <row r="85" spans="1:28" x14ac:dyDescent="0.3">
      <c r="A85" s="222" t="s">
        <v>215</v>
      </c>
      <c r="B85" s="225" t="s">
        <v>43</v>
      </c>
      <c r="C85" s="226" t="s">
        <v>221</v>
      </c>
      <c r="D85" s="165" t="s">
        <v>37</v>
      </c>
      <c r="E85" s="1" t="s">
        <v>35</v>
      </c>
      <c r="F85" s="292">
        <v>240</v>
      </c>
      <c r="G85" s="3"/>
      <c r="H85" s="4"/>
      <c r="I85" s="4"/>
      <c r="J85" s="4">
        <v>240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24"/>
    </row>
    <row r="86" spans="1:28" x14ac:dyDescent="0.3">
      <c r="A86" s="222" t="s">
        <v>215</v>
      </c>
      <c r="B86" s="225" t="s">
        <v>214</v>
      </c>
      <c r="C86" s="226" t="s">
        <v>222</v>
      </c>
      <c r="D86" s="165" t="s">
        <v>37</v>
      </c>
      <c r="E86" s="1" t="s">
        <v>35</v>
      </c>
      <c r="F86" s="292">
        <v>300</v>
      </c>
      <c r="G86" s="3"/>
      <c r="H86" s="4"/>
      <c r="I86" s="4"/>
      <c r="J86" s="4"/>
      <c r="K86" s="4"/>
      <c r="L86" s="4"/>
      <c r="M86" s="4"/>
      <c r="N86" s="4"/>
      <c r="O86" s="4">
        <v>300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224"/>
    </row>
    <row r="87" spans="1:28" x14ac:dyDescent="0.3">
      <c r="A87" s="222" t="s">
        <v>215</v>
      </c>
      <c r="B87" s="225" t="s">
        <v>50</v>
      </c>
      <c r="C87" s="227" t="s">
        <v>223</v>
      </c>
      <c r="D87" s="165" t="s">
        <v>37</v>
      </c>
      <c r="E87" s="1" t="s">
        <v>35</v>
      </c>
      <c r="F87" s="291">
        <v>240</v>
      </c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>
        <v>240</v>
      </c>
      <c r="AA87" s="4"/>
      <c r="AB87" s="224"/>
    </row>
    <row r="88" spans="1:28" x14ac:dyDescent="0.3">
      <c r="A88" s="222" t="s">
        <v>215</v>
      </c>
      <c r="B88" s="225" t="s">
        <v>201</v>
      </c>
      <c r="C88" s="227" t="s">
        <v>203</v>
      </c>
      <c r="D88" s="143" t="s">
        <v>46</v>
      </c>
      <c r="E88" s="1" t="s">
        <v>35</v>
      </c>
      <c r="F88" s="291">
        <v>4.25</v>
      </c>
      <c r="G88" s="3"/>
      <c r="H88" s="4"/>
      <c r="I88" s="4"/>
      <c r="J88" s="4"/>
      <c r="K88" s="4">
        <v>4.25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224"/>
    </row>
    <row r="89" spans="1:28" x14ac:dyDescent="0.3">
      <c r="A89" s="222" t="s">
        <v>215</v>
      </c>
      <c r="B89" s="225" t="s">
        <v>168</v>
      </c>
      <c r="C89" s="226" t="s">
        <v>182</v>
      </c>
      <c r="D89" s="143" t="s">
        <v>37</v>
      </c>
      <c r="E89" s="1" t="s">
        <v>35</v>
      </c>
      <c r="F89" s="291">
        <v>519.42999999999995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v>519.42999999999995</v>
      </c>
      <c r="S89" s="4"/>
      <c r="T89" s="4"/>
      <c r="U89" s="4"/>
      <c r="V89" s="4"/>
      <c r="W89" s="4"/>
      <c r="X89" s="4"/>
      <c r="Y89" s="4"/>
      <c r="Z89" s="4"/>
      <c r="AA89" s="4"/>
      <c r="AB89" s="224"/>
    </row>
    <row r="90" spans="1:28" x14ac:dyDescent="0.3">
      <c r="A90" s="222" t="s">
        <v>236</v>
      </c>
      <c r="B90" s="225" t="s">
        <v>163</v>
      </c>
      <c r="C90" s="225" t="s">
        <v>238</v>
      </c>
      <c r="D90" s="165" t="s">
        <v>189</v>
      </c>
      <c r="E90" s="1" t="s">
        <v>35</v>
      </c>
      <c r="F90" s="292">
        <v>1518.34</v>
      </c>
      <c r="G90" s="3"/>
      <c r="H90" s="4"/>
      <c r="I90" s="4">
        <v>1518.34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224"/>
    </row>
    <row r="91" spans="1:28" x14ac:dyDescent="0.3">
      <c r="A91" s="222" t="s">
        <v>236</v>
      </c>
      <c r="B91" s="225" t="s">
        <v>164</v>
      </c>
      <c r="C91" s="225" t="s">
        <v>133</v>
      </c>
      <c r="D91" s="165" t="s">
        <v>37</v>
      </c>
      <c r="E91" s="1" t="s">
        <v>35</v>
      </c>
      <c r="F91" s="292">
        <v>25</v>
      </c>
      <c r="G91" s="3"/>
      <c r="H91" s="4"/>
      <c r="I91" s="4">
        <v>25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224"/>
    </row>
    <row r="92" spans="1:28" x14ac:dyDescent="0.3">
      <c r="A92" s="222" t="s">
        <v>236</v>
      </c>
      <c r="B92" s="225" t="s">
        <v>36</v>
      </c>
      <c r="C92" s="153" t="s">
        <v>173</v>
      </c>
      <c r="D92" s="165" t="s">
        <v>37</v>
      </c>
      <c r="E92" s="1" t="s">
        <v>35</v>
      </c>
      <c r="F92" s="292">
        <v>125.7</v>
      </c>
      <c r="G92" s="3"/>
      <c r="H92" s="4"/>
      <c r="I92" s="4">
        <v>125.7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224"/>
    </row>
    <row r="93" spans="1:28" x14ac:dyDescent="0.3">
      <c r="A93" s="222" t="s">
        <v>236</v>
      </c>
      <c r="B93" s="153" t="s">
        <v>36</v>
      </c>
      <c r="C93" s="225" t="s">
        <v>174</v>
      </c>
      <c r="D93" s="165" t="s">
        <v>37</v>
      </c>
      <c r="E93" s="1" t="s">
        <v>35</v>
      </c>
      <c r="F93" s="292">
        <v>168.72</v>
      </c>
      <c r="G93" s="3"/>
      <c r="H93" s="4"/>
      <c r="I93" s="4">
        <v>168.72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224"/>
    </row>
    <row r="94" spans="1:28" x14ac:dyDescent="0.3">
      <c r="A94" s="222" t="s">
        <v>236</v>
      </c>
      <c r="B94" s="153" t="s">
        <v>165</v>
      </c>
      <c r="C94" s="225" t="s">
        <v>175</v>
      </c>
      <c r="D94" s="165" t="s">
        <v>37</v>
      </c>
      <c r="E94" s="1" t="s">
        <v>35</v>
      </c>
      <c r="F94" s="292">
        <v>61.67</v>
      </c>
      <c r="G94" s="3"/>
      <c r="H94" s="4"/>
      <c r="I94" s="4">
        <v>61.67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224"/>
    </row>
    <row r="95" spans="1:28" x14ac:dyDescent="0.3">
      <c r="A95" s="222" t="s">
        <v>236</v>
      </c>
      <c r="B95" s="153" t="s">
        <v>165</v>
      </c>
      <c r="C95" s="225" t="s">
        <v>176</v>
      </c>
      <c r="D95" s="165" t="s">
        <v>37</v>
      </c>
      <c r="E95" s="1" t="s">
        <v>35</v>
      </c>
      <c r="F95" s="292">
        <v>46.25</v>
      </c>
      <c r="G95" s="3"/>
      <c r="H95" s="4"/>
      <c r="I95" s="4">
        <v>46.25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224"/>
    </row>
    <row r="96" spans="1:28" x14ac:dyDescent="0.3">
      <c r="A96" s="222" t="s">
        <v>236</v>
      </c>
      <c r="B96" s="225" t="s">
        <v>166</v>
      </c>
      <c r="C96" s="225" t="s">
        <v>177</v>
      </c>
      <c r="D96" s="165" t="s">
        <v>46</v>
      </c>
      <c r="E96" s="1" t="s">
        <v>35</v>
      </c>
      <c r="F96" s="292">
        <v>49.68</v>
      </c>
      <c r="G96" s="3"/>
      <c r="H96" s="4">
        <v>8.2799999999999994</v>
      </c>
      <c r="I96" s="4"/>
      <c r="J96" s="4"/>
      <c r="K96" s="4">
        <v>41.4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224"/>
    </row>
    <row r="97" spans="1:28" x14ac:dyDescent="0.3">
      <c r="A97" s="222" t="s">
        <v>236</v>
      </c>
      <c r="B97" s="225" t="s">
        <v>166</v>
      </c>
      <c r="C97" s="225" t="s">
        <v>178</v>
      </c>
      <c r="D97" s="165" t="s">
        <v>46</v>
      </c>
      <c r="E97" s="1" t="s">
        <v>35</v>
      </c>
      <c r="F97" s="292">
        <v>10.32</v>
      </c>
      <c r="G97" s="3"/>
      <c r="H97" s="4">
        <v>1.72</v>
      </c>
      <c r="I97" s="4"/>
      <c r="J97" s="4"/>
      <c r="K97" s="4">
        <v>8.6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224"/>
    </row>
    <row r="98" spans="1:28" x14ac:dyDescent="0.3">
      <c r="A98" s="222" t="s">
        <v>236</v>
      </c>
      <c r="B98" s="225" t="s">
        <v>167</v>
      </c>
      <c r="C98" s="225" t="s">
        <v>135</v>
      </c>
      <c r="D98" s="165" t="s">
        <v>46</v>
      </c>
      <c r="E98" s="1" t="s">
        <v>35</v>
      </c>
      <c r="F98" s="292">
        <v>234.2</v>
      </c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v>234.2</v>
      </c>
      <c r="S98" s="4"/>
      <c r="T98" s="4"/>
      <c r="U98" s="4"/>
      <c r="V98" s="4"/>
      <c r="W98" s="4"/>
      <c r="X98" s="4"/>
      <c r="Y98" s="4"/>
      <c r="Z98" s="4"/>
      <c r="AA98" s="4"/>
      <c r="AB98" s="224"/>
    </row>
    <row r="99" spans="1:28" x14ac:dyDescent="0.3">
      <c r="A99" s="222" t="s">
        <v>236</v>
      </c>
      <c r="B99" s="225" t="s">
        <v>234</v>
      </c>
      <c r="C99" s="226" t="s">
        <v>239</v>
      </c>
      <c r="D99" s="165" t="s">
        <v>41</v>
      </c>
      <c r="E99" s="1" t="s">
        <v>35</v>
      </c>
      <c r="F99" s="292">
        <v>32.75</v>
      </c>
      <c r="G99" s="3"/>
      <c r="H99" s="4"/>
      <c r="I99" s="4"/>
      <c r="J99" s="4"/>
      <c r="K99" s="4">
        <v>32.75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224"/>
    </row>
    <row r="100" spans="1:28" x14ac:dyDescent="0.3">
      <c r="A100" s="222" t="s">
        <v>236</v>
      </c>
      <c r="B100" s="225" t="s">
        <v>193</v>
      </c>
      <c r="C100" s="226" t="s">
        <v>240</v>
      </c>
      <c r="D100" s="165" t="s">
        <v>46</v>
      </c>
      <c r="E100" s="1" t="s">
        <v>35</v>
      </c>
      <c r="F100" s="292">
        <v>67.84</v>
      </c>
      <c r="G100" s="3"/>
      <c r="H100" s="4">
        <v>3.23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>
        <v>64.61</v>
      </c>
      <c r="T100" s="4"/>
      <c r="U100" s="4"/>
      <c r="V100" s="4"/>
      <c r="W100" s="4"/>
      <c r="X100" s="4"/>
      <c r="Y100" s="4"/>
      <c r="Z100" s="4"/>
      <c r="AA100" s="4"/>
      <c r="AB100" s="224"/>
    </row>
    <row r="101" spans="1:28" x14ac:dyDescent="0.3">
      <c r="A101" s="222" t="s">
        <v>236</v>
      </c>
      <c r="B101" s="225" t="s">
        <v>201</v>
      </c>
      <c r="C101" s="226" t="s">
        <v>203</v>
      </c>
      <c r="D101" s="165" t="s">
        <v>46</v>
      </c>
      <c r="E101" s="1" t="s">
        <v>35</v>
      </c>
      <c r="F101" s="292">
        <v>4.25</v>
      </c>
      <c r="G101" s="3"/>
      <c r="H101" s="4"/>
      <c r="I101" s="4"/>
      <c r="J101" s="4"/>
      <c r="K101" s="4">
        <v>4.25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224"/>
    </row>
    <row r="102" spans="1:28" x14ac:dyDescent="0.3">
      <c r="A102" s="222" t="s">
        <v>236</v>
      </c>
      <c r="B102" s="225" t="s">
        <v>235</v>
      </c>
      <c r="C102" s="226" t="s">
        <v>241</v>
      </c>
      <c r="D102" s="165" t="s">
        <v>46</v>
      </c>
      <c r="E102" s="1" t="s">
        <v>35</v>
      </c>
      <c r="F102" s="292">
        <v>47</v>
      </c>
      <c r="G102" s="3"/>
      <c r="H102" s="4"/>
      <c r="I102" s="4"/>
      <c r="J102" s="4"/>
      <c r="K102" s="4"/>
      <c r="L102" s="4"/>
      <c r="M102" s="4"/>
      <c r="N102" s="4"/>
      <c r="O102" s="4">
        <v>47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224"/>
    </row>
    <row r="103" spans="1:28" x14ac:dyDescent="0.3">
      <c r="A103" s="222" t="s">
        <v>237</v>
      </c>
      <c r="B103" s="225" t="s">
        <v>163</v>
      </c>
      <c r="C103" s="225" t="s">
        <v>172</v>
      </c>
      <c r="D103" s="165" t="s">
        <v>189</v>
      </c>
      <c r="E103" s="1" t="s">
        <v>35</v>
      </c>
      <c r="F103" s="292">
        <v>1389.27</v>
      </c>
      <c r="G103" s="3"/>
      <c r="H103" s="4"/>
      <c r="I103" s="4">
        <v>1389.27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24"/>
    </row>
    <row r="104" spans="1:28" x14ac:dyDescent="0.3">
      <c r="A104" s="222" t="s">
        <v>237</v>
      </c>
      <c r="B104" s="225" t="s">
        <v>164</v>
      </c>
      <c r="C104" s="225" t="s">
        <v>133</v>
      </c>
      <c r="D104" s="165" t="s">
        <v>189</v>
      </c>
      <c r="E104" s="1" t="s">
        <v>35</v>
      </c>
      <c r="F104" s="292">
        <v>25</v>
      </c>
      <c r="G104" s="3"/>
      <c r="H104" s="4"/>
      <c r="I104" s="4">
        <v>25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224"/>
    </row>
    <row r="105" spans="1:28" x14ac:dyDescent="0.3">
      <c r="A105" s="222" t="s">
        <v>237</v>
      </c>
      <c r="B105" s="225" t="s">
        <v>36</v>
      </c>
      <c r="C105" s="153" t="s">
        <v>173</v>
      </c>
      <c r="D105" s="165" t="s">
        <v>37</v>
      </c>
      <c r="E105" s="1" t="s">
        <v>35</v>
      </c>
      <c r="F105" s="292">
        <v>125.7</v>
      </c>
      <c r="G105" s="3"/>
      <c r="H105" s="4"/>
      <c r="I105" s="4">
        <v>125.7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24"/>
    </row>
    <row r="106" spans="1:28" x14ac:dyDescent="0.3">
      <c r="A106" s="222" t="s">
        <v>237</v>
      </c>
      <c r="B106" s="153" t="s">
        <v>36</v>
      </c>
      <c r="C106" s="225" t="s">
        <v>174</v>
      </c>
      <c r="D106" s="165" t="s">
        <v>37</v>
      </c>
      <c r="E106" s="1" t="s">
        <v>35</v>
      </c>
      <c r="F106" s="292">
        <v>168.72</v>
      </c>
      <c r="G106" s="3"/>
      <c r="H106" s="4"/>
      <c r="I106" s="4">
        <v>168.72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224"/>
    </row>
    <row r="107" spans="1:28" x14ac:dyDescent="0.3">
      <c r="A107" s="222" t="s">
        <v>237</v>
      </c>
      <c r="B107" s="153" t="s">
        <v>165</v>
      </c>
      <c r="C107" s="225" t="s">
        <v>175</v>
      </c>
      <c r="D107" s="165" t="s">
        <v>37</v>
      </c>
      <c r="E107" s="1" t="s">
        <v>35</v>
      </c>
      <c r="F107" s="292">
        <v>61.67</v>
      </c>
      <c r="G107" s="3"/>
      <c r="H107" s="4"/>
      <c r="I107" s="4">
        <v>61.67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224"/>
    </row>
    <row r="108" spans="1:28" x14ac:dyDescent="0.3">
      <c r="A108" s="222" t="s">
        <v>237</v>
      </c>
      <c r="B108" s="153" t="s">
        <v>165</v>
      </c>
      <c r="C108" s="225" t="s">
        <v>176</v>
      </c>
      <c r="D108" s="165" t="s">
        <v>37</v>
      </c>
      <c r="E108" s="1" t="s">
        <v>35</v>
      </c>
      <c r="F108" s="292">
        <v>46.25</v>
      </c>
      <c r="G108" s="3"/>
      <c r="H108" s="4"/>
      <c r="I108" s="4">
        <v>46.25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224"/>
    </row>
    <row r="109" spans="1:28" x14ac:dyDescent="0.3">
      <c r="A109" s="222" t="s">
        <v>237</v>
      </c>
      <c r="B109" s="225" t="s">
        <v>166</v>
      </c>
      <c r="C109" s="225" t="s">
        <v>177</v>
      </c>
      <c r="D109" s="165" t="s">
        <v>46</v>
      </c>
      <c r="E109" s="1" t="s">
        <v>35</v>
      </c>
      <c r="F109" s="292">
        <v>49.68</v>
      </c>
      <c r="G109" s="3"/>
      <c r="H109" s="4">
        <v>8.2799999999999994</v>
      </c>
      <c r="I109" s="4"/>
      <c r="J109" s="4"/>
      <c r="K109" s="4">
        <v>41.4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224"/>
    </row>
    <row r="110" spans="1:28" x14ac:dyDescent="0.3">
      <c r="A110" s="222" t="s">
        <v>237</v>
      </c>
      <c r="B110" s="225" t="s">
        <v>166</v>
      </c>
      <c r="C110" s="225" t="s">
        <v>178</v>
      </c>
      <c r="D110" s="165" t="s">
        <v>46</v>
      </c>
      <c r="E110" s="1" t="s">
        <v>35</v>
      </c>
      <c r="F110" s="292">
        <v>10.32</v>
      </c>
      <c r="G110" s="3"/>
      <c r="H110" s="4">
        <v>1.72</v>
      </c>
      <c r="I110" s="4"/>
      <c r="J110" s="4"/>
      <c r="K110" s="4">
        <v>8.6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224"/>
    </row>
    <row r="111" spans="1:28" x14ac:dyDescent="0.3">
      <c r="A111" s="222" t="s">
        <v>237</v>
      </c>
      <c r="B111" s="225" t="s">
        <v>167</v>
      </c>
      <c r="C111" s="225" t="s">
        <v>135</v>
      </c>
      <c r="D111" s="165" t="s">
        <v>46</v>
      </c>
      <c r="E111" s="1" t="s">
        <v>35</v>
      </c>
      <c r="F111" s="292">
        <v>234.2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>
        <v>234.2</v>
      </c>
      <c r="S111" s="4"/>
      <c r="T111" s="4"/>
      <c r="U111" s="4"/>
      <c r="V111" s="4"/>
      <c r="W111" s="4"/>
      <c r="X111" s="4"/>
      <c r="Y111" s="4"/>
      <c r="Z111" s="4"/>
      <c r="AA111" s="4"/>
      <c r="AB111" s="224"/>
    </row>
    <row r="112" spans="1:28" x14ac:dyDescent="0.3">
      <c r="A112" s="222" t="s">
        <v>237</v>
      </c>
      <c r="B112" s="225" t="s">
        <v>136</v>
      </c>
      <c r="C112" s="225" t="s">
        <v>179</v>
      </c>
      <c r="D112" s="165" t="s">
        <v>37</v>
      </c>
      <c r="E112" s="1" t="s">
        <v>35</v>
      </c>
      <c r="F112" s="292">
        <v>52.2</v>
      </c>
      <c r="G112" s="3"/>
      <c r="H112" s="4">
        <v>8.6999999999999993</v>
      </c>
      <c r="I112" s="4"/>
      <c r="J112" s="4"/>
      <c r="K112" s="4"/>
      <c r="L112" s="4">
        <v>43.5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224"/>
    </row>
    <row r="113" spans="1:28" x14ac:dyDescent="0.3">
      <c r="A113" s="222" t="s">
        <v>237</v>
      </c>
      <c r="B113" s="225" t="s">
        <v>242</v>
      </c>
      <c r="C113" s="226" t="s">
        <v>245</v>
      </c>
      <c r="D113" s="165" t="s">
        <v>46</v>
      </c>
      <c r="E113" s="1" t="s">
        <v>35</v>
      </c>
      <c r="F113" s="292">
        <v>71.930000000000007</v>
      </c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224"/>
    </row>
    <row r="114" spans="1:28" x14ac:dyDescent="0.3">
      <c r="A114" s="222" t="s">
        <v>237</v>
      </c>
      <c r="B114" s="225" t="s">
        <v>193</v>
      </c>
      <c r="C114" s="226" t="s">
        <v>240</v>
      </c>
      <c r="D114" s="165" t="s">
        <v>46</v>
      </c>
      <c r="E114" s="1" t="s">
        <v>35</v>
      </c>
      <c r="F114" s="292">
        <v>55.7</v>
      </c>
      <c r="G114" s="3"/>
      <c r="H114" s="4">
        <v>2.65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>
        <v>53.05</v>
      </c>
      <c r="T114" s="4"/>
      <c r="U114" s="4"/>
      <c r="V114" s="4"/>
      <c r="W114" s="4"/>
      <c r="X114" s="4"/>
      <c r="Y114" s="4"/>
      <c r="Z114" s="4"/>
      <c r="AA114" s="4"/>
      <c r="AB114" s="224"/>
    </row>
    <row r="115" spans="1:28" x14ac:dyDescent="0.3">
      <c r="A115" s="222" t="s">
        <v>237</v>
      </c>
      <c r="B115" s="225" t="s">
        <v>243</v>
      </c>
      <c r="C115" s="226" t="s">
        <v>246</v>
      </c>
      <c r="D115" s="165" t="s">
        <v>37</v>
      </c>
      <c r="E115" s="1" t="s">
        <v>35</v>
      </c>
      <c r="F115" s="292">
        <v>250</v>
      </c>
      <c r="G115" s="3"/>
      <c r="H115" s="4"/>
      <c r="I115" s="4"/>
      <c r="J115" s="4"/>
      <c r="K115" s="4"/>
      <c r="L115" s="4"/>
      <c r="M115" s="4"/>
      <c r="N115" s="4">
        <v>250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224"/>
    </row>
    <row r="116" spans="1:28" x14ac:dyDescent="0.3">
      <c r="A116" s="222" t="s">
        <v>237</v>
      </c>
      <c r="B116" s="225" t="s">
        <v>50</v>
      </c>
      <c r="C116" s="226" t="s">
        <v>247</v>
      </c>
      <c r="D116" s="165" t="s">
        <v>37</v>
      </c>
      <c r="E116" s="1" t="s">
        <v>35</v>
      </c>
      <c r="F116" s="292">
        <v>1178.4000000000001</v>
      </c>
      <c r="G116" s="3"/>
      <c r="H116" s="4">
        <v>196.4</v>
      </c>
      <c r="I116" s="4"/>
      <c r="J116" s="4"/>
      <c r="K116" s="4"/>
      <c r="L116" s="4"/>
      <c r="M116" s="4"/>
      <c r="N116" s="4"/>
      <c r="O116" s="4"/>
      <c r="P116" s="4">
        <v>982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224"/>
    </row>
    <row r="117" spans="1:28" x14ac:dyDescent="0.3">
      <c r="A117" s="222" t="s">
        <v>237</v>
      </c>
      <c r="B117" s="225" t="s">
        <v>156</v>
      </c>
      <c r="C117" s="226" t="s">
        <v>248</v>
      </c>
      <c r="D117" s="165" t="s">
        <v>37</v>
      </c>
      <c r="E117" s="1" t="s">
        <v>35</v>
      </c>
      <c r="F117" s="292">
        <v>2146.8000000000002</v>
      </c>
      <c r="G117" s="3"/>
      <c r="H117" s="4">
        <v>357.8</v>
      </c>
      <c r="I117" s="4"/>
      <c r="J117" s="4"/>
      <c r="K117" s="4"/>
      <c r="L117" s="4"/>
      <c r="M117" s="4"/>
      <c r="N117" s="4"/>
      <c r="O117" s="4"/>
      <c r="P117" s="4">
        <v>1789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224"/>
    </row>
    <row r="118" spans="1:28" x14ac:dyDescent="0.3">
      <c r="A118" s="222" t="s">
        <v>237</v>
      </c>
      <c r="B118" s="225" t="s">
        <v>50</v>
      </c>
      <c r="C118" s="226" t="s">
        <v>249</v>
      </c>
      <c r="D118" s="165" t="s">
        <v>37</v>
      </c>
      <c r="E118" s="1" t="s">
        <v>35</v>
      </c>
      <c r="F118" s="292">
        <v>1178.4000000000001</v>
      </c>
      <c r="G118" s="3"/>
      <c r="H118" s="4">
        <v>196.4</v>
      </c>
      <c r="I118" s="4"/>
      <c r="J118" s="4"/>
      <c r="K118" s="4"/>
      <c r="L118" s="4"/>
      <c r="M118" s="4"/>
      <c r="N118" s="4"/>
      <c r="O118" s="4"/>
      <c r="P118" s="4">
        <v>982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224"/>
    </row>
    <row r="119" spans="1:28" x14ac:dyDescent="0.3">
      <c r="A119" s="222" t="s">
        <v>237</v>
      </c>
      <c r="B119" s="225" t="s">
        <v>168</v>
      </c>
      <c r="C119" s="225" t="s">
        <v>181</v>
      </c>
      <c r="D119" s="165" t="s">
        <v>37</v>
      </c>
      <c r="E119" s="1" t="s">
        <v>35</v>
      </c>
      <c r="F119" s="292">
        <v>119</v>
      </c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v>119</v>
      </c>
      <c r="S119" s="4"/>
      <c r="T119" s="4"/>
      <c r="U119" s="4"/>
      <c r="V119" s="4"/>
      <c r="W119" s="4"/>
      <c r="X119" s="4"/>
      <c r="Y119" s="4"/>
      <c r="Z119" s="4"/>
      <c r="AA119" s="4"/>
      <c r="AB119" s="224"/>
    </row>
    <row r="120" spans="1:28" x14ac:dyDescent="0.3">
      <c r="A120" s="222" t="s">
        <v>237</v>
      </c>
      <c r="B120" s="225" t="s">
        <v>168</v>
      </c>
      <c r="C120" s="226" t="s">
        <v>182</v>
      </c>
      <c r="D120" s="165" t="s">
        <v>37</v>
      </c>
      <c r="E120" s="1" t="s">
        <v>35</v>
      </c>
      <c r="F120" s="292">
        <v>434.46</v>
      </c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>
        <v>434.46</v>
      </c>
      <c r="S120" s="4"/>
      <c r="T120" s="4"/>
      <c r="U120" s="4"/>
      <c r="V120" s="4"/>
      <c r="W120" s="4"/>
      <c r="X120" s="4"/>
      <c r="Y120" s="4"/>
      <c r="Z120" s="4"/>
      <c r="AA120" s="4"/>
      <c r="AB120" s="224"/>
    </row>
    <row r="121" spans="1:28" x14ac:dyDescent="0.3">
      <c r="A121" s="222" t="s">
        <v>237</v>
      </c>
      <c r="B121" s="225" t="s">
        <v>168</v>
      </c>
      <c r="C121" s="226" t="s">
        <v>250</v>
      </c>
      <c r="D121" s="165" t="s">
        <v>37</v>
      </c>
      <c r="E121" s="1" t="s">
        <v>35</v>
      </c>
      <c r="F121" s="292">
        <v>204</v>
      </c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>
        <v>204</v>
      </c>
      <c r="S121" s="4"/>
      <c r="T121" s="4"/>
      <c r="U121" s="4"/>
      <c r="V121" s="4"/>
      <c r="W121" s="4"/>
      <c r="X121" s="4"/>
      <c r="Y121" s="4"/>
      <c r="Z121" s="4"/>
      <c r="AA121" s="4"/>
      <c r="AB121" s="224"/>
    </row>
    <row r="122" spans="1:28" x14ac:dyDescent="0.3">
      <c r="A122" s="222" t="s">
        <v>237</v>
      </c>
      <c r="B122" s="225" t="s">
        <v>168</v>
      </c>
      <c r="C122" s="226" t="s">
        <v>250</v>
      </c>
      <c r="D122" s="165" t="s">
        <v>37</v>
      </c>
      <c r="E122" s="1" t="s">
        <v>35</v>
      </c>
      <c r="F122" s="292">
        <v>801.46</v>
      </c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>
        <v>801.46</v>
      </c>
      <c r="S122" s="4"/>
      <c r="T122" s="4"/>
      <c r="U122" s="4"/>
      <c r="V122" s="4"/>
      <c r="W122" s="4"/>
      <c r="X122" s="4"/>
      <c r="Y122" s="4"/>
      <c r="Z122" s="4"/>
      <c r="AA122" s="4"/>
      <c r="AB122" s="224"/>
    </row>
    <row r="123" spans="1:28" x14ac:dyDescent="0.3">
      <c r="A123" s="222" t="s">
        <v>237</v>
      </c>
      <c r="B123" s="225" t="s">
        <v>244</v>
      </c>
      <c r="C123" s="226" t="s">
        <v>251</v>
      </c>
      <c r="D123" s="165" t="s">
        <v>37</v>
      </c>
      <c r="E123" s="1" t="s">
        <v>35</v>
      </c>
      <c r="F123" s="292">
        <v>168</v>
      </c>
      <c r="G123" s="3"/>
      <c r="H123" s="4">
        <v>28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>
        <v>140</v>
      </c>
      <c r="W123" s="4"/>
      <c r="X123" s="4"/>
      <c r="Y123" s="4"/>
      <c r="Z123" s="4"/>
      <c r="AA123" s="4"/>
      <c r="AB123" s="224"/>
    </row>
    <row r="124" spans="1:28" x14ac:dyDescent="0.3">
      <c r="A124" s="222" t="s">
        <v>237</v>
      </c>
      <c r="B124" s="225" t="s">
        <v>254</v>
      </c>
      <c r="C124" s="226" t="s">
        <v>255</v>
      </c>
      <c r="D124" s="165" t="s">
        <v>41</v>
      </c>
      <c r="E124" s="1" t="s">
        <v>35</v>
      </c>
      <c r="F124" s="292">
        <v>456.96</v>
      </c>
      <c r="G124" s="3"/>
      <c r="H124" s="4">
        <v>76.17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>
        <v>380.79</v>
      </c>
      <c r="Y124" s="4"/>
      <c r="Z124" s="4"/>
      <c r="AA124" s="4"/>
      <c r="AB124" s="224"/>
    </row>
    <row r="125" spans="1:28" x14ac:dyDescent="0.3">
      <c r="A125" s="222" t="s">
        <v>237</v>
      </c>
      <c r="B125" s="225" t="s">
        <v>327</v>
      </c>
      <c r="C125" s="226" t="s">
        <v>328</v>
      </c>
      <c r="D125" s="165" t="s">
        <v>41</v>
      </c>
      <c r="E125" s="1" t="s">
        <v>35</v>
      </c>
      <c r="F125" s="292">
        <v>144</v>
      </c>
      <c r="G125" s="3"/>
      <c r="H125" s="4">
        <v>24</v>
      </c>
      <c r="I125" s="4"/>
      <c r="J125" s="4">
        <v>120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224"/>
    </row>
    <row r="126" spans="1:28" x14ac:dyDescent="0.3">
      <c r="A126" s="222" t="s">
        <v>237</v>
      </c>
      <c r="B126" s="225" t="s">
        <v>150</v>
      </c>
      <c r="C126" s="226" t="s">
        <v>342</v>
      </c>
      <c r="D126" s="165" t="s">
        <v>46</v>
      </c>
      <c r="E126" s="1" t="s">
        <v>35</v>
      </c>
      <c r="F126" s="292">
        <v>4.25</v>
      </c>
      <c r="G126" s="3"/>
      <c r="H126" s="4"/>
      <c r="I126" s="4"/>
      <c r="J126" s="4"/>
      <c r="K126" s="4">
        <v>4.25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224"/>
    </row>
    <row r="127" spans="1:28" x14ac:dyDescent="0.3">
      <c r="A127" s="222" t="s">
        <v>237</v>
      </c>
      <c r="B127" s="225" t="s">
        <v>50</v>
      </c>
      <c r="C127" s="226" t="s">
        <v>343</v>
      </c>
      <c r="D127" s="165" t="s">
        <v>37</v>
      </c>
      <c r="E127" s="1" t="s">
        <v>35</v>
      </c>
      <c r="F127" s="292">
        <v>432</v>
      </c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>
        <v>432</v>
      </c>
      <c r="AA127" s="4"/>
      <c r="AB127" s="224"/>
    </row>
    <row r="128" spans="1:28" x14ac:dyDescent="0.3">
      <c r="A128" s="222" t="s">
        <v>339</v>
      </c>
      <c r="B128" s="225" t="s">
        <v>331</v>
      </c>
      <c r="C128" s="226" t="s">
        <v>332</v>
      </c>
      <c r="D128" s="165" t="s">
        <v>41</v>
      </c>
      <c r="E128" s="1" t="s">
        <v>35</v>
      </c>
      <c r="F128" s="292">
        <v>49.99</v>
      </c>
      <c r="G128" s="3"/>
      <c r="H128" s="4">
        <v>8.33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>
        <v>37.5</v>
      </c>
      <c r="Y128" s="4"/>
      <c r="Z128" s="4"/>
      <c r="AA128" s="4"/>
      <c r="AB128" s="224"/>
    </row>
    <row r="129" spans="1:28" x14ac:dyDescent="0.3">
      <c r="A129" s="222" t="s">
        <v>339</v>
      </c>
      <c r="B129" s="225" t="s">
        <v>163</v>
      </c>
      <c r="C129" s="225" t="s">
        <v>172</v>
      </c>
      <c r="D129" s="266" t="s">
        <v>46</v>
      </c>
      <c r="E129" s="1" t="s">
        <v>35</v>
      </c>
      <c r="F129" s="292">
        <v>1389.27</v>
      </c>
      <c r="G129" s="3"/>
      <c r="H129" s="4"/>
      <c r="I129" s="4">
        <v>1389.27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224"/>
    </row>
    <row r="130" spans="1:28" x14ac:dyDescent="0.3">
      <c r="A130" s="222" t="s">
        <v>339</v>
      </c>
      <c r="B130" s="225" t="s">
        <v>164</v>
      </c>
      <c r="C130" s="225" t="s">
        <v>133</v>
      </c>
      <c r="D130" s="266" t="s">
        <v>46</v>
      </c>
      <c r="E130" s="1" t="s">
        <v>35</v>
      </c>
      <c r="F130" s="292">
        <v>25</v>
      </c>
      <c r="G130" s="3"/>
      <c r="H130" s="4"/>
      <c r="I130" s="4">
        <v>25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224"/>
    </row>
    <row r="131" spans="1:28" x14ac:dyDescent="0.3">
      <c r="A131" s="222" t="s">
        <v>339</v>
      </c>
      <c r="B131" s="225" t="s">
        <v>36</v>
      </c>
      <c r="C131" s="153" t="s">
        <v>173</v>
      </c>
      <c r="D131" s="266" t="s">
        <v>37</v>
      </c>
      <c r="E131" s="1" t="s">
        <v>35</v>
      </c>
      <c r="F131" s="292">
        <v>125.7</v>
      </c>
      <c r="G131" s="3"/>
      <c r="H131" s="4"/>
      <c r="I131" s="4">
        <v>125.7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224"/>
    </row>
    <row r="132" spans="1:28" x14ac:dyDescent="0.3">
      <c r="A132" s="222" t="s">
        <v>339</v>
      </c>
      <c r="B132" s="153" t="s">
        <v>36</v>
      </c>
      <c r="C132" s="225" t="s">
        <v>174</v>
      </c>
      <c r="D132" s="266" t="s">
        <v>37</v>
      </c>
      <c r="E132" s="1" t="s">
        <v>35</v>
      </c>
      <c r="F132" s="292">
        <v>168.72</v>
      </c>
      <c r="G132" s="3"/>
      <c r="H132" s="4"/>
      <c r="I132" s="4">
        <v>168.72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224"/>
    </row>
    <row r="133" spans="1:28" x14ac:dyDescent="0.3">
      <c r="A133" s="222" t="s">
        <v>339</v>
      </c>
      <c r="B133" s="153" t="s">
        <v>165</v>
      </c>
      <c r="C133" s="225" t="s">
        <v>175</v>
      </c>
      <c r="D133" s="266" t="s">
        <v>41</v>
      </c>
      <c r="E133" s="1" t="s">
        <v>35</v>
      </c>
      <c r="F133" s="292">
        <v>61.67</v>
      </c>
      <c r="G133" s="3"/>
      <c r="H133" s="4"/>
      <c r="I133" s="4">
        <v>61.67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224"/>
    </row>
    <row r="134" spans="1:28" x14ac:dyDescent="0.3">
      <c r="A134" s="222" t="s">
        <v>339</v>
      </c>
      <c r="B134" s="153" t="s">
        <v>165</v>
      </c>
      <c r="C134" s="225" t="s">
        <v>176</v>
      </c>
      <c r="D134" s="266" t="s">
        <v>41</v>
      </c>
      <c r="E134" s="1" t="s">
        <v>35</v>
      </c>
      <c r="F134" s="292">
        <v>46.25</v>
      </c>
      <c r="G134" s="3"/>
      <c r="H134" s="4"/>
      <c r="I134" s="4">
        <v>46.25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224"/>
    </row>
    <row r="135" spans="1:28" x14ac:dyDescent="0.3">
      <c r="A135" s="222" t="s">
        <v>339</v>
      </c>
      <c r="B135" s="225" t="s">
        <v>166</v>
      </c>
      <c r="C135" s="225" t="s">
        <v>177</v>
      </c>
      <c r="D135" s="266" t="s">
        <v>46</v>
      </c>
      <c r="E135" s="1" t="s">
        <v>35</v>
      </c>
      <c r="F135" s="292">
        <v>49.68</v>
      </c>
      <c r="G135" s="3"/>
      <c r="H135" s="4">
        <v>8.2799999999999994</v>
      </c>
      <c r="I135" s="4"/>
      <c r="J135" s="4"/>
      <c r="K135" s="4">
        <v>41.4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224"/>
    </row>
    <row r="136" spans="1:28" x14ac:dyDescent="0.3">
      <c r="A136" s="222" t="s">
        <v>339</v>
      </c>
      <c r="B136" s="225" t="s">
        <v>166</v>
      </c>
      <c r="C136" s="225" t="s">
        <v>178</v>
      </c>
      <c r="D136" s="266" t="s">
        <v>46</v>
      </c>
      <c r="E136" s="1" t="s">
        <v>35</v>
      </c>
      <c r="F136" s="292">
        <v>10.32</v>
      </c>
      <c r="G136" s="3"/>
      <c r="H136" s="4">
        <v>1.72</v>
      </c>
      <c r="I136" s="4"/>
      <c r="J136" s="4"/>
      <c r="K136" s="4">
        <v>8.6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224"/>
    </row>
    <row r="137" spans="1:28" x14ac:dyDescent="0.3">
      <c r="A137" s="222" t="s">
        <v>339</v>
      </c>
      <c r="B137" s="225" t="s">
        <v>167</v>
      </c>
      <c r="C137" s="225" t="s">
        <v>135</v>
      </c>
      <c r="D137" s="266" t="s">
        <v>46</v>
      </c>
      <c r="E137" s="1" t="s">
        <v>35</v>
      </c>
      <c r="F137" s="292">
        <v>234.2</v>
      </c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>
        <v>234.2</v>
      </c>
      <c r="S137" s="4"/>
      <c r="T137" s="4"/>
      <c r="U137" s="4"/>
      <c r="V137" s="4"/>
      <c r="W137" s="4"/>
      <c r="X137" s="4"/>
      <c r="Y137" s="4"/>
      <c r="Z137" s="4"/>
      <c r="AA137" s="4"/>
      <c r="AB137" s="224"/>
    </row>
    <row r="138" spans="1:28" x14ac:dyDescent="0.3">
      <c r="A138" s="222" t="s">
        <v>339</v>
      </c>
      <c r="B138" s="225" t="s">
        <v>136</v>
      </c>
      <c r="C138" s="225" t="s">
        <v>179</v>
      </c>
      <c r="D138" s="266" t="s">
        <v>37</v>
      </c>
      <c r="E138" s="1" t="s">
        <v>35</v>
      </c>
      <c r="F138" s="292">
        <v>52.2</v>
      </c>
      <c r="G138" s="3"/>
      <c r="H138" s="4">
        <v>8.6999999999999993</v>
      </c>
      <c r="I138" s="4"/>
      <c r="J138" s="4"/>
      <c r="K138" s="4"/>
      <c r="L138" s="4">
        <v>43.5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224"/>
    </row>
    <row r="139" spans="1:28" x14ac:dyDescent="0.3">
      <c r="A139" s="222" t="s">
        <v>339</v>
      </c>
      <c r="B139" s="225" t="s">
        <v>193</v>
      </c>
      <c r="C139" s="226" t="s">
        <v>240</v>
      </c>
      <c r="D139" s="266" t="s">
        <v>46</v>
      </c>
      <c r="E139" s="1" t="s">
        <v>35</v>
      </c>
      <c r="F139" s="292">
        <v>179.62</v>
      </c>
      <c r="G139" s="3"/>
      <c r="H139" s="4">
        <v>8.5500000000000007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>
        <v>171.07</v>
      </c>
      <c r="T139" s="4"/>
      <c r="U139" s="4"/>
      <c r="V139" s="4"/>
      <c r="W139" s="4"/>
      <c r="X139" s="4"/>
      <c r="Y139" s="4"/>
      <c r="Z139" s="4"/>
      <c r="AA139" s="4"/>
      <c r="AB139" s="224"/>
    </row>
    <row r="140" spans="1:28" x14ac:dyDescent="0.3">
      <c r="A140" s="222" t="s">
        <v>339</v>
      </c>
      <c r="B140" s="225" t="s">
        <v>138</v>
      </c>
      <c r="C140" s="226" t="s">
        <v>333</v>
      </c>
      <c r="D140" s="266" t="s">
        <v>41</v>
      </c>
      <c r="E140" s="1" t="s">
        <v>35</v>
      </c>
      <c r="F140" s="292">
        <v>44.33</v>
      </c>
      <c r="G140" s="3"/>
      <c r="H140" s="4">
        <v>7.39</v>
      </c>
      <c r="I140" s="4"/>
      <c r="J140" s="4"/>
      <c r="K140" s="4">
        <v>36.94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224"/>
    </row>
    <row r="141" spans="1:28" x14ac:dyDescent="0.3">
      <c r="A141" s="222" t="s">
        <v>339</v>
      </c>
      <c r="B141" s="225" t="s">
        <v>271</v>
      </c>
      <c r="C141" s="226" t="s">
        <v>334</v>
      </c>
      <c r="D141" s="266" t="s">
        <v>37</v>
      </c>
      <c r="E141" s="1" t="s">
        <v>35</v>
      </c>
      <c r="F141" s="292">
        <v>1238.4000000000001</v>
      </c>
      <c r="G141" s="3"/>
      <c r="H141" s="4">
        <v>206.4</v>
      </c>
      <c r="I141" s="4"/>
      <c r="J141" s="4"/>
      <c r="K141" s="4"/>
      <c r="L141" s="4"/>
      <c r="M141" s="4"/>
      <c r="N141" s="4"/>
      <c r="O141" s="4"/>
      <c r="P141" s="4"/>
      <c r="Q141" s="4"/>
      <c r="R141" s="4">
        <v>1032</v>
      </c>
      <c r="S141" s="4"/>
      <c r="T141" s="4"/>
      <c r="U141" s="4"/>
      <c r="V141" s="4"/>
      <c r="W141" s="4"/>
      <c r="X141" s="4"/>
      <c r="Y141" s="4"/>
      <c r="Z141" s="4"/>
      <c r="AA141" s="4"/>
      <c r="AB141" s="224"/>
    </row>
    <row r="142" spans="1:28" x14ac:dyDescent="0.3">
      <c r="A142" s="222" t="s">
        <v>339</v>
      </c>
      <c r="B142" s="225" t="s">
        <v>335</v>
      </c>
      <c r="C142" s="226" t="s">
        <v>336</v>
      </c>
      <c r="D142" s="266" t="s">
        <v>37</v>
      </c>
      <c r="E142" s="1" t="s">
        <v>35</v>
      </c>
      <c r="F142" s="292">
        <v>756</v>
      </c>
      <c r="G142" s="3"/>
      <c r="H142" s="4">
        <v>126</v>
      </c>
      <c r="I142" s="4"/>
      <c r="J142" s="4"/>
      <c r="K142" s="4"/>
      <c r="L142" s="4"/>
      <c r="M142" s="4"/>
      <c r="N142" s="4"/>
      <c r="O142" s="4">
        <v>630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224"/>
    </row>
    <row r="143" spans="1:28" ht="20.399999999999999" customHeight="1" x14ac:dyDescent="0.3">
      <c r="A143" s="222" t="s">
        <v>339</v>
      </c>
      <c r="B143" s="225" t="s">
        <v>168</v>
      </c>
      <c r="C143" s="226" t="s">
        <v>337</v>
      </c>
      <c r="D143" s="266" t="s">
        <v>37</v>
      </c>
      <c r="E143" s="1" t="s">
        <v>35</v>
      </c>
      <c r="F143" s="292">
        <v>524</v>
      </c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>
        <v>524</v>
      </c>
      <c r="S143" s="4"/>
      <c r="T143" s="4"/>
      <c r="U143" s="4"/>
      <c r="V143" s="4"/>
      <c r="W143" s="4"/>
      <c r="X143" s="4"/>
      <c r="Y143" s="4"/>
      <c r="Z143" s="4"/>
      <c r="AA143" s="4"/>
      <c r="AB143" s="224"/>
    </row>
    <row r="144" spans="1:28" x14ac:dyDescent="0.3">
      <c r="A144" s="222" t="s">
        <v>339</v>
      </c>
      <c r="B144" s="225" t="s">
        <v>168</v>
      </c>
      <c r="C144" s="226" t="s">
        <v>338</v>
      </c>
      <c r="D144" s="266" t="s">
        <v>37</v>
      </c>
      <c r="E144" s="1" t="s">
        <v>35</v>
      </c>
      <c r="F144" s="292">
        <v>121.05</v>
      </c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>
        <v>121.05</v>
      </c>
      <c r="T144" s="4"/>
      <c r="U144" s="4"/>
      <c r="V144" s="4"/>
      <c r="W144" s="4"/>
      <c r="X144" s="4"/>
      <c r="Y144" s="4"/>
      <c r="Z144" s="4"/>
      <c r="AA144" s="4"/>
      <c r="AB144" s="224"/>
    </row>
    <row r="145" spans="1:28" x14ac:dyDescent="0.3">
      <c r="A145" s="222" t="s">
        <v>339</v>
      </c>
      <c r="B145" s="225" t="s">
        <v>271</v>
      </c>
      <c r="C145" s="226" t="s">
        <v>340</v>
      </c>
      <c r="D145" s="266" t="s">
        <v>37</v>
      </c>
      <c r="E145" s="1" t="s">
        <v>35</v>
      </c>
      <c r="F145" s="292">
        <v>288</v>
      </c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>
        <v>288</v>
      </c>
      <c r="AA145" s="4"/>
      <c r="AB145" s="224"/>
    </row>
    <row r="146" spans="1:28" x14ac:dyDescent="0.3">
      <c r="A146" s="222" t="s">
        <v>339</v>
      </c>
      <c r="B146" s="225" t="s">
        <v>341</v>
      </c>
      <c r="C146" s="226"/>
      <c r="D146" s="266" t="s">
        <v>46</v>
      </c>
      <c r="E146" s="1" t="s">
        <v>35</v>
      </c>
      <c r="F146" s="292">
        <v>66.760000000000005</v>
      </c>
      <c r="G146" s="3"/>
      <c r="H146" s="4"/>
      <c r="I146" s="4"/>
      <c r="J146" s="4"/>
      <c r="K146" s="4"/>
      <c r="L146" s="4"/>
      <c r="M146" s="4"/>
      <c r="N146" s="4"/>
      <c r="O146" s="4"/>
      <c r="P146" s="4">
        <v>66.760000000000005</v>
      </c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224"/>
    </row>
    <row r="147" spans="1:28" x14ac:dyDescent="0.3">
      <c r="A147" s="222" t="s">
        <v>339</v>
      </c>
      <c r="B147" s="225" t="s">
        <v>148</v>
      </c>
      <c r="C147" s="226"/>
      <c r="D147" s="266" t="s">
        <v>46</v>
      </c>
      <c r="E147" s="1" t="s">
        <v>35</v>
      </c>
      <c r="F147" s="292">
        <v>32.31</v>
      </c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>
        <v>32.31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224"/>
    </row>
    <row r="148" spans="1:28" x14ac:dyDescent="0.3">
      <c r="A148" s="222" t="s">
        <v>339</v>
      </c>
      <c r="B148" s="225" t="s">
        <v>150</v>
      </c>
      <c r="C148" s="226" t="s">
        <v>203</v>
      </c>
      <c r="D148" s="266" t="s">
        <v>46</v>
      </c>
      <c r="E148" s="1" t="s">
        <v>35</v>
      </c>
      <c r="F148" s="292">
        <v>4.25</v>
      </c>
      <c r="G148" s="3"/>
      <c r="H148" s="4"/>
      <c r="I148" s="4"/>
      <c r="J148" s="4"/>
      <c r="K148" s="4">
        <v>4.25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24"/>
    </row>
    <row r="149" spans="1:28" x14ac:dyDescent="0.3">
      <c r="A149" s="222" t="s">
        <v>339</v>
      </c>
      <c r="B149" s="225" t="s">
        <v>367</v>
      </c>
      <c r="C149" s="226"/>
      <c r="D149" s="266" t="s">
        <v>46</v>
      </c>
      <c r="E149" s="1" t="s">
        <v>35</v>
      </c>
      <c r="F149" s="292">
        <v>37.04</v>
      </c>
      <c r="G149" s="3"/>
      <c r="H149" s="4">
        <v>1.76</v>
      </c>
      <c r="I149" s="4"/>
      <c r="J149" s="4"/>
      <c r="K149" s="4"/>
      <c r="L149" s="4"/>
      <c r="M149" s="4"/>
      <c r="N149" s="4"/>
      <c r="O149" s="4"/>
      <c r="P149" s="4"/>
      <c r="Q149" s="4">
        <v>35.28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224"/>
    </row>
    <row r="150" spans="1:28" x14ac:dyDescent="0.3">
      <c r="A150" s="222" t="s">
        <v>339</v>
      </c>
      <c r="B150" s="225" t="s">
        <v>368</v>
      </c>
      <c r="C150" s="226" t="s">
        <v>369</v>
      </c>
      <c r="D150" s="266" t="s">
        <v>41</v>
      </c>
      <c r="E150" s="1" t="s">
        <v>35</v>
      </c>
      <c r="F150" s="292">
        <v>30</v>
      </c>
      <c r="G150" s="3"/>
      <c r="H150" s="4"/>
      <c r="I150" s="4"/>
      <c r="J150" s="4"/>
      <c r="K150" s="4"/>
      <c r="L150" s="4"/>
      <c r="M150" s="4"/>
      <c r="N150" s="4">
        <v>30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224"/>
    </row>
    <row r="151" spans="1:28" x14ac:dyDescent="0.3">
      <c r="A151" s="222" t="s">
        <v>375</v>
      </c>
      <c r="B151" s="225" t="s">
        <v>163</v>
      </c>
      <c r="C151" s="225" t="s">
        <v>172</v>
      </c>
      <c r="D151" s="269" t="s">
        <v>189</v>
      </c>
      <c r="E151" s="1" t="s">
        <v>35</v>
      </c>
      <c r="F151" s="292">
        <v>1389.27</v>
      </c>
      <c r="G151" s="3"/>
      <c r="H151" s="4"/>
      <c r="I151" s="4">
        <v>1389.27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224"/>
    </row>
    <row r="152" spans="1:28" x14ac:dyDescent="0.3">
      <c r="A152" s="222" t="s">
        <v>375</v>
      </c>
      <c r="B152" s="225" t="s">
        <v>164</v>
      </c>
      <c r="C152" s="225" t="s">
        <v>133</v>
      </c>
      <c r="D152" s="269" t="s">
        <v>189</v>
      </c>
      <c r="E152" s="1" t="s">
        <v>35</v>
      </c>
      <c r="F152" s="292">
        <v>25</v>
      </c>
      <c r="G152" s="3"/>
      <c r="H152" s="4"/>
      <c r="I152" s="4">
        <v>25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224"/>
    </row>
    <row r="153" spans="1:28" x14ac:dyDescent="0.3">
      <c r="A153" s="222" t="s">
        <v>375</v>
      </c>
      <c r="B153" s="225" t="s">
        <v>36</v>
      </c>
      <c r="C153" s="153" t="s">
        <v>173</v>
      </c>
      <c r="D153" s="269" t="s">
        <v>37</v>
      </c>
      <c r="E153" s="1" t="s">
        <v>35</v>
      </c>
      <c r="F153" s="292">
        <v>125.7</v>
      </c>
      <c r="G153" s="3"/>
      <c r="H153" s="4"/>
      <c r="I153" s="4">
        <v>125.7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224"/>
    </row>
    <row r="154" spans="1:28" x14ac:dyDescent="0.3">
      <c r="A154" s="222" t="s">
        <v>375</v>
      </c>
      <c r="B154" s="153" t="s">
        <v>36</v>
      </c>
      <c r="C154" s="225" t="s">
        <v>174</v>
      </c>
      <c r="D154" s="269" t="s">
        <v>37</v>
      </c>
      <c r="E154" s="1" t="s">
        <v>35</v>
      </c>
      <c r="F154" s="292">
        <v>168.72</v>
      </c>
      <c r="G154" s="3"/>
      <c r="H154" s="4"/>
      <c r="I154" s="4">
        <v>168.72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224"/>
    </row>
    <row r="155" spans="1:28" x14ac:dyDescent="0.3">
      <c r="A155" s="222" t="s">
        <v>375</v>
      </c>
      <c r="B155" s="153" t="s">
        <v>165</v>
      </c>
      <c r="C155" s="225" t="s">
        <v>175</v>
      </c>
      <c r="D155" s="269" t="s">
        <v>41</v>
      </c>
      <c r="E155" s="1" t="s">
        <v>35</v>
      </c>
      <c r="F155" s="292">
        <v>61.67</v>
      </c>
      <c r="G155" s="3"/>
      <c r="H155" s="4"/>
      <c r="I155" s="4">
        <v>61.67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224"/>
    </row>
    <row r="156" spans="1:28" x14ac:dyDescent="0.3">
      <c r="A156" s="222" t="s">
        <v>375</v>
      </c>
      <c r="B156" s="153" t="s">
        <v>165</v>
      </c>
      <c r="C156" s="225" t="s">
        <v>176</v>
      </c>
      <c r="D156" s="269" t="s">
        <v>41</v>
      </c>
      <c r="E156" s="1" t="s">
        <v>35</v>
      </c>
      <c r="F156" s="292">
        <v>46.25</v>
      </c>
      <c r="G156" s="3"/>
      <c r="H156" s="4"/>
      <c r="I156" s="4">
        <v>46.25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224"/>
    </row>
    <row r="157" spans="1:28" x14ac:dyDescent="0.3">
      <c r="A157" s="222" t="s">
        <v>375</v>
      </c>
      <c r="B157" s="225" t="s">
        <v>166</v>
      </c>
      <c r="C157" s="225" t="s">
        <v>177</v>
      </c>
      <c r="D157" s="269" t="s">
        <v>46</v>
      </c>
      <c r="E157" s="1" t="s">
        <v>35</v>
      </c>
      <c r="F157" s="292">
        <v>49.68</v>
      </c>
      <c r="G157" s="3"/>
      <c r="H157" s="4">
        <v>8.2799999999999994</v>
      </c>
      <c r="I157" s="4"/>
      <c r="J157" s="4"/>
      <c r="K157" s="4">
        <v>41.4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224"/>
    </row>
    <row r="158" spans="1:28" x14ac:dyDescent="0.3">
      <c r="A158" s="222" t="s">
        <v>375</v>
      </c>
      <c r="B158" s="225" t="s">
        <v>166</v>
      </c>
      <c r="C158" s="225" t="s">
        <v>178</v>
      </c>
      <c r="D158" s="269" t="s">
        <v>46</v>
      </c>
      <c r="E158" s="1" t="s">
        <v>35</v>
      </c>
      <c r="F158" s="292">
        <v>10.32</v>
      </c>
      <c r="G158" s="3"/>
      <c r="H158" s="4">
        <v>1.72</v>
      </c>
      <c r="I158" s="4"/>
      <c r="J158" s="4"/>
      <c r="K158" s="4">
        <v>8.6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224"/>
    </row>
    <row r="159" spans="1:28" x14ac:dyDescent="0.3">
      <c r="A159" s="222" t="s">
        <v>375</v>
      </c>
      <c r="B159" s="225" t="s">
        <v>167</v>
      </c>
      <c r="C159" s="225" t="s">
        <v>135</v>
      </c>
      <c r="D159" s="269" t="s">
        <v>46</v>
      </c>
      <c r="E159" s="1" t="s">
        <v>35</v>
      </c>
      <c r="F159" s="292">
        <v>234.2</v>
      </c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>
        <v>234.2</v>
      </c>
      <c r="S159" s="4"/>
      <c r="T159" s="4"/>
      <c r="U159" s="4"/>
      <c r="V159" s="4"/>
      <c r="W159" s="4"/>
      <c r="X159" s="4"/>
      <c r="Y159" s="4"/>
      <c r="Z159" s="4"/>
      <c r="AA159" s="4"/>
      <c r="AB159" s="224"/>
    </row>
    <row r="160" spans="1:28" x14ac:dyDescent="0.3">
      <c r="A160" s="222" t="s">
        <v>375</v>
      </c>
      <c r="B160" s="225" t="s">
        <v>136</v>
      </c>
      <c r="C160" s="225" t="s">
        <v>179</v>
      </c>
      <c r="D160" s="269" t="s">
        <v>37</v>
      </c>
      <c r="E160" s="1" t="s">
        <v>35</v>
      </c>
      <c r="F160" s="292">
        <v>52.2</v>
      </c>
      <c r="G160" s="3"/>
      <c r="H160" s="4">
        <v>8.6999999999999993</v>
      </c>
      <c r="I160" s="4"/>
      <c r="J160" s="4"/>
      <c r="K160" s="4"/>
      <c r="L160" s="4">
        <v>43.5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224"/>
    </row>
    <row r="161" spans="1:28" x14ac:dyDescent="0.3">
      <c r="A161" s="222" t="s">
        <v>375</v>
      </c>
      <c r="B161" s="225" t="s">
        <v>193</v>
      </c>
      <c r="C161" s="226" t="s">
        <v>240</v>
      </c>
      <c r="D161" s="269" t="s">
        <v>46</v>
      </c>
      <c r="E161" s="1" t="s">
        <v>35</v>
      </c>
      <c r="F161" s="292">
        <v>178.5</v>
      </c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>
        <v>178.5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224"/>
    </row>
    <row r="162" spans="1:28" x14ac:dyDescent="0.3">
      <c r="A162" s="222" t="s">
        <v>375</v>
      </c>
      <c r="B162" s="225" t="s">
        <v>373</v>
      </c>
      <c r="C162" s="226" t="s">
        <v>376</v>
      </c>
      <c r="D162" s="269" t="s">
        <v>37</v>
      </c>
      <c r="E162" s="1" t="s">
        <v>35</v>
      </c>
      <c r="F162" s="292">
        <v>4036.01</v>
      </c>
      <c r="G162" s="3"/>
      <c r="H162" s="4">
        <v>427.08</v>
      </c>
      <c r="I162" s="4"/>
      <c r="J162" s="4"/>
      <c r="K162" s="4"/>
      <c r="L162" s="4"/>
      <c r="M162" s="4">
        <v>3608.93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224"/>
    </row>
    <row r="163" spans="1:28" x14ac:dyDescent="0.3">
      <c r="A163" s="222" t="s">
        <v>375</v>
      </c>
      <c r="B163" s="225" t="s">
        <v>32</v>
      </c>
      <c r="C163" s="226" t="s">
        <v>377</v>
      </c>
      <c r="D163" s="269" t="s">
        <v>37</v>
      </c>
      <c r="E163" s="1" t="s">
        <v>35</v>
      </c>
      <c r="F163" s="292">
        <v>36.9</v>
      </c>
      <c r="G163" s="3"/>
      <c r="H163" s="4"/>
      <c r="I163" s="4">
        <v>36.9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224"/>
    </row>
    <row r="164" spans="1:28" x14ac:dyDescent="0.3">
      <c r="A164" s="222" t="s">
        <v>375</v>
      </c>
      <c r="B164" s="225" t="s">
        <v>374</v>
      </c>
      <c r="C164" s="226" t="s">
        <v>378</v>
      </c>
      <c r="D164" s="269" t="s">
        <v>37</v>
      </c>
      <c r="E164" s="1" t="s">
        <v>35</v>
      </c>
      <c r="F164" s="292">
        <v>600</v>
      </c>
      <c r="G164" s="3"/>
      <c r="H164" s="4">
        <v>100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>
        <v>500</v>
      </c>
      <c r="V164" s="4"/>
      <c r="W164" s="4"/>
      <c r="X164" s="4"/>
      <c r="Y164" s="4"/>
      <c r="Z164" s="4"/>
      <c r="AA164" s="4"/>
      <c r="AB164" s="224"/>
    </row>
    <row r="165" spans="1:28" x14ac:dyDescent="0.3">
      <c r="A165" s="222" t="s">
        <v>375</v>
      </c>
      <c r="B165" s="225" t="s">
        <v>168</v>
      </c>
      <c r="C165" s="226" t="s">
        <v>379</v>
      </c>
      <c r="D165" s="269" t="s">
        <v>37</v>
      </c>
      <c r="E165" s="1" t="s">
        <v>35</v>
      </c>
      <c r="F165" s="292">
        <v>272</v>
      </c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>
        <v>272</v>
      </c>
      <c r="S165" s="4"/>
      <c r="T165" s="4"/>
      <c r="U165" s="4"/>
      <c r="V165" s="4"/>
      <c r="W165" s="4"/>
      <c r="X165" s="4"/>
      <c r="Y165" s="4"/>
      <c r="Z165" s="4"/>
      <c r="AA165" s="4"/>
      <c r="AB165" s="224"/>
    </row>
    <row r="166" spans="1:28" x14ac:dyDescent="0.3">
      <c r="A166" s="222" t="s">
        <v>375</v>
      </c>
      <c r="B166" s="225" t="s">
        <v>168</v>
      </c>
      <c r="C166" s="226" t="s">
        <v>338</v>
      </c>
      <c r="D166" s="269" t="s">
        <v>37</v>
      </c>
      <c r="E166" s="1" t="s">
        <v>35</v>
      </c>
      <c r="F166" s="292">
        <v>119</v>
      </c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>
        <v>119</v>
      </c>
      <c r="T166" s="4"/>
      <c r="U166" s="4"/>
      <c r="V166" s="4"/>
      <c r="W166" s="4"/>
      <c r="X166" s="4"/>
      <c r="Y166" s="4"/>
      <c r="Z166" s="4"/>
      <c r="AA166" s="4"/>
      <c r="AB166" s="224"/>
    </row>
    <row r="167" spans="1:28" x14ac:dyDescent="0.3">
      <c r="A167" s="222" t="s">
        <v>375</v>
      </c>
      <c r="B167" s="225" t="s">
        <v>190</v>
      </c>
      <c r="C167" s="226" t="s">
        <v>192</v>
      </c>
      <c r="D167" s="266" t="s">
        <v>46</v>
      </c>
      <c r="E167" s="1" t="s">
        <v>35</v>
      </c>
      <c r="F167" s="292">
        <v>98.46</v>
      </c>
      <c r="G167" s="3"/>
      <c r="H167" s="4"/>
      <c r="I167" s="4"/>
      <c r="J167" s="4"/>
      <c r="K167" s="4"/>
      <c r="L167" s="4"/>
      <c r="M167" s="4"/>
      <c r="N167" s="4"/>
      <c r="O167" s="4"/>
      <c r="P167" s="4">
        <v>98.46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224"/>
    </row>
    <row r="168" spans="1:28" x14ac:dyDescent="0.3">
      <c r="A168" s="222" t="s">
        <v>375</v>
      </c>
      <c r="B168" s="225" t="s">
        <v>395</v>
      </c>
      <c r="C168" s="226" t="s">
        <v>396</v>
      </c>
      <c r="D168" s="266" t="s">
        <v>37</v>
      </c>
      <c r="E168" s="1" t="s">
        <v>35</v>
      </c>
      <c r="F168" s="292">
        <v>1500</v>
      </c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1500</v>
      </c>
      <c r="Y168" s="4"/>
      <c r="Z168" s="4"/>
      <c r="AA168" s="4"/>
      <c r="AB168" s="224"/>
    </row>
    <row r="169" spans="1:28" x14ac:dyDescent="0.3">
      <c r="A169" s="222" t="s">
        <v>375</v>
      </c>
      <c r="B169" s="225" t="s">
        <v>150</v>
      </c>
      <c r="C169" s="226" t="s">
        <v>203</v>
      </c>
      <c r="D169" s="266" t="s">
        <v>46</v>
      </c>
      <c r="E169" s="1" t="s">
        <v>35</v>
      </c>
      <c r="F169" s="292">
        <v>4.25</v>
      </c>
      <c r="G169" s="3"/>
      <c r="H169" s="4"/>
      <c r="I169" s="4"/>
      <c r="J169" s="4"/>
      <c r="K169" s="4">
        <v>4.25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224"/>
    </row>
    <row r="170" spans="1:28" x14ac:dyDescent="0.3">
      <c r="A170" s="222" t="s">
        <v>413</v>
      </c>
      <c r="B170" s="225" t="s">
        <v>163</v>
      </c>
      <c r="C170" s="225" t="s">
        <v>172</v>
      </c>
      <c r="D170" s="269" t="s">
        <v>189</v>
      </c>
      <c r="E170" s="1" t="s">
        <v>35</v>
      </c>
      <c r="F170" s="302">
        <v>1389.27</v>
      </c>
      <c r="G170" s="3"/>
      <c r="H170" s="4"/>
      <c r="I170" s="4">
        <v>1389.27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224"/>
    </row>
    <row r="171" spans="1:28" x14ac:dyDescent="0.3">
      <c r="A171" s="222" t="s">
        <v>413</v>
      </c>
      <c r="B171" s="225" t="s">
        <v>164</v>
      </c>
      <c r="C171" s="225" t="s">
        <v>133</v>
      </c>
      <c r="D171" s="269" t="s">
        <v>189</v>
      </c>
      <c r="E171" s="1" t="s">
        <v>35</v>
      </c>
      <c r="F171" s="302">
        <v>25</v>
      </c>
      <c r="G171" s="3"/>
      <c r="H171" s="4"/>
      <c r="I171" s="4">
        <v>25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224"/>
    </row>
    <row r="172" spans="1:28" x14ac:dyDescent="0.3">
      <c r="A172" s="222" t="s">
        <v>413</v>
      </c>
      <c r="B172" s="225" t="s">
        <v>36</v>
      </c>
      <c r="C172" s="153" t="s">
        <v>173</v>
      </c>
      <c r="D172" s="269" t="s">
        <v>37</v>
      </c>
      <c r="E172" s="1" t="s">
        <v>35</v>
      </c>
      <c r="F172" s="302">
        <v>125.7</v>
      </c>
      <c r="G172" s="3"/>
      <c r="H172" s="4"/>
      <c r="I172" s="4">
        <v>125.7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224"/>
    </row>
    <row r="173" spans="1:28" x14ac:dyDescent="0.3">
      <c r="A173" s="222" t="s">
        <v>413</v>
      </c>
      <c r="B173" s="153" t="s">
        <v>36</v>
      </c>
      <c r="C173" s="225" t="s">
        <v>174</v>
      </c>
      <c r="D173" s="269" t="s">
        <v>37</v>
      </c>
      <c r="E173" s="1" t="s">
        <v>35</v>
      </c>
      <c r="F173" s="302">
        <v>168.72</v>
      </c>
      <c r="G173" s="3"/>
      <c r="H173" s="4"/>
      <c r="I173" s="4">
        <v>168.72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224"/>
    </row>
    <row r="174" spans="1:28" x14ac:dyDescent="0.3">
      <c r="A174" s="222" t="s">
        <v>413</v>
      </c>
      <c r="B174" s="153" t="s">
        <v>165</v>
      </c>
      <c r="C174" s="225" t="s">
        <v>175</v>
      </c>
      <c r="D174" s="269" t="s">
        <v>41</v>
      </c>
      <c r="E174" s="1" t="s">
        <v>35</v>
      </c>
      <c r="F174" s="302">
        <v>61.67</v>
      </c>
      <c r="G174" s="3"/>
      <c r="H174" s="4"/>
      <c r="I174" s="4">
        <v>61.67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224"/>
    </row>
    <row r="175" spans="1:28" x14ac:dyDescent="0.3">
      <c r="A175" s="222" t="s">
        <v>413</v>
      </c>
      <c r="B175" s="153" t="s">
        <v>165</v>
      </c>
      <c r="C175" s="225" t="s">
        <v>176</v>
      </c>
      <c r="D175" s="269" t="s">
        <v>41</v>
      </c>
      <c r="E175" s="1" t="s">
        <v>35</v>
      </c>
      <c r="F175" s="302">
        <v>46.25</v>
      </c>
      <c r="G175" s="3"/>
      <c r="H175" s="4"/>
      <c r="I175" s="4">
        <v>46.25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224"/>
    </row>
    <row r="176" spans="1:28" x14ac:dyDescent="0.3">
      <c r="A176" s="222" t="s">
        <v>413</v>
      </c>
      <c r="B176" s="225" t="s">
        <v>166</v>
      </c>
      <c r="C176" s="225" t="s">
        <v>177</v>
      </c>
      <c r="D176" s="269" t="s">
        <v>46</v>
      </c>
      <c r="E176" s="1" t="s">
        <v>35</v>
      </c>
      <c r="F176" s="302">
        <v>49.68</v>
      </c>
      <c r="G176" s="3"/>
      <c r="H176" s="4">
        <v>8.2799999999999994</v>
      </c>
      <c r="I176" s="4"/>
      <c r="J176" s="4"/>
      <c r="K176" s="4">
        <v>41.4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224"/>
    </row>
    <row r="177" spans="1:28" x14ac:dyDescent="0.3">
      <c r="A177" s="222" t="s">
        <v>413</v>
      </c>
      <c r="B177" s="225" t="s">
        <v>166</v>
      </c>
      <c r="C177" s="225" t="s">
        <v>178</v>
      </c>
      <c r="D177" s="269" t="s">
        <v>46</v>
      </c>
      <c r="E177" s="1" t="s">
        <v>35</v>
      </c>
      <c r="F177" s="302">
        <v>10.32</v>
      </c>
      <c r="G177" s="3"/>
      <c r="H177" s="4">
        <v>1.72</v>
      </c>
      <c r="I177" s="4"/>
      <c r="J177" s="4"/>
      <c r="K177" s="4">
        <v>8.6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224"/>
    </row>
    <row r="178" spans="1:28" x14ac:dyDescent="0.3">
      <c r="A178" s="222" t="s">
        <v>413</v>
      </c>
      <c r="B178" s="225" t="s">
        <v>167</v>
      </c>
      <c r="C178" s="225" t="s">
        <v>135</v>
      </c>
      <c r="D178" s="269" t="s">
        <v>46</v>
      </c>
      <c r="E178" s="1" t="s">
        <v>35</v>
      </c>
      <c r="F178" s="302">
        <v>234.2</v>
      </c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>
        <v>234.2</v>
      </c>
      <c r="S178" s="4"/>
      <c r="T178" s="4"/>
      <c r="U178" s="4"/>
      <c r="V178" s="4"/>
      <c r="W178" s="4"/>
      <c r="X178" s="4"/>
      <c r="Y178" s="4"/>
      <c r="Z178" s="4"/>
      <c r="AA178" s="4"/>
      <c r="AB178" s="224"/>
    </row>
    <row r="179" spans="1:28" x14ac:dyDescent="0.3">
      <c r="A179" s="222" t="s">
        <v>413</v>
      </c>
      <c r="B179" s="225" t="s">
        <v>136</v>
      </c>
      <c r="C179" s="225" t="s">
        <v>179</v>
      </c>
      <c r="D179" s="269" t="s">
        <v>37</v>
      </c>
      <c r="E179" s="1" t="s">
        <v>35</v>
      </c>
      <c r="F179" s="302">
        <v>52.2</v>
      </c>
      <c r="G179" s="3"/>
      <c r="H179" s="4">
        <v>8.6999999999999993</v>
      </c>
      <c r="I179" s="4"/>
      <c r="J179" s="4"/>
      <c r="K179" s="4"/>
      <c r="L179" s="4">
        <v>43.5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224"/>
    </row>
    <row r="180" spans="1:28" x14ac:dyDescent="0.3">
      <c r="A180" s="222" t="s">
        <v>413</v>
      </c>
      <c r="B180" s="225" t="s">
        <v>407</v>
      </c>
      <c r="C180" s="225"/>
      <c r="D180" s="269" t="s">
        <v>46</v>
      </c>
      <c r="E180" s="1" t="s">
        <v>35</v>
      </c>
      <c r="F180" s="302">
        <v>85.73</v>
      </c>
      <c r="G180" s="3"/>
      <c r="H180" s="4"/>
      <c r="I180" s="4"/>
      <c r="J180" s="4"/>
      <c r="K180" s="4"/>
      <c r="L180" s="4"/>
      <c r="M180" s="4"/>
      <c r="N180" s="4"/>
      <c r="O180" s="4"/>
      <c r="P180" s="4">
        <v>85.73</v>
      </c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224"/>
    </row>
    <row r="181" spans="1:28" x14ac:dyDescent="0.3">
      <c r="A181" s="222" t="s">
        <v>413</v>
      </c>
      <c r="B181" s="225" t="s">
        <v>193</v>
      </c>
      <c r="C181" s="226" t="s">
        <v>240</v>
      </c>
      <c r="D181" s="269" t="s">
        <v>46</v>
      </c>
      <c r="E181" s="1" t="s">
        <v>35</v>
      </c>
      <c r="F181" s="302">
        <v>191.54</v>
      </c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>
        <v>191.54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224"/>
    </row>
    <row r="182" spans="1:28" x14ac:dyDescent="0.3">
      <c r="A182" s="222" t="s">
        <v>413</v>
      </c>
      <c r="B182" s="225" t="s">
        <v>271</v>
      </c>
      <c r="C182" s="226" t="s">
        <v>414</v>
      </c>
      <c r="D182" s="269" t="s">
        <v>37</v>
      </c>
      <c r="E182" s="1" t="s">
        <v>35</v>
      </c>
      <c r="F182" s="302">
        <v>960</v>
      </c>
      <c r="G182" s="3"/>
      <c r="H182" s="4">
        <v>160</v>
      </c>
      <c r="I182" s="4"/>
      <c r="J182" s="4"/>
      <c r="K182" s="4"/>
      <c r="L182" s="4"/>
      <c r="M182" s="4"/>
      <c r="N182" s="4"/>
      <c r="O182" s="4"/>
      <c r="P182" s="4">
        <v>800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224"/>
    </row>
    <row r="183" spans="1:28" x14ac:dyDescent="0.3">
      <c r="A183" s="222" t="s">
        <v>413</v>
      </c>
      <c r="B183" s="225" t="s">
        <v>271</v>
      </c>
      <c r="C183" s="226" t="s">
        <v>415</v>
      </c>
      <c r="D183" s="269" t="s">
        <v>37</v>
      </c>
      <c r="E183" s="1" t="s">
        <v>35</v>
      </c>
      <c r="F183" s="302">
        <v>600</v>
      </c>
      <c r="G183" s="3"/>
      <c r="H183" s="4">
        <v>100</v>
      </c>
      <c r="I183" s="4"/>
      <c r="J183" s="4"/>
      <c r="K183" s="4"/>
      <c r="L183" s="4"/>
      <c r="M183" s="4"/>
      <c r="N183" s="4"/>
      <c r="O183" s="4"/>
      <c r="P183" s="4">
        <v>500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224"/>
    </row>
    <row r="184" spans="1:28" x14ac:dyDescent="0.3">
      <c r="A184" s="222" t="s">
        <v>413</v>
      </c>
      <c r="B184" s="225" t="s">
        <v>408</v>
      </c>
      <c r="C184" s="226" t="s">
        <v>416</v>
      </c>
      <c r="D184" s="269" t="s">
        <v>37</v>
      </c>
      <c r="E184" s="1" t="s">
        <v>35</v>
      </c>
      <c r="F184" s="302">
        <v>132</v>
      </c>
      <c r="G184" s="3"/>
      <c r="H184" s="4">
        <v>22</v>
      </c>
      <c r="I184" s="4"/>
      <c r="J184" s="4"/>
      <c r="K184" s="4">
        <v>110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224"/>
    </row>
    <row r="185" spans="1:28" x14ac:dyDescent="0.3">
      <c r="A185" s="222" t="s">
        <v>413</v>
      </c>
      <c r="B185" s="225" t="s">
        <v>409</v>
      </c>
      <c r="C185" s="226" t="s">
        <v>403</v>
      </c>
      <c r="D185" s="269" t="s">
        <v>37</v>
      </c>
      <c r="E185" s="1" t="s">
        <v>35</v>
      </c>
      <c r="F185" s="302">
        <v>198</v>
      </c>
      <c r="G185" s="3"/>
      <c r="H185" s="4">
        <v>33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>
        <v>165</v>
      </c>
      <c r="U185" s="4"/>
      <c r="V185" s="4"/>
      <c r="W185" s="4"/>
      <c r="X185" s="4"/>
      <c r="Y185" s="4"/>
      <c r="Z185" s="4"/>
      <c r="AA185" s="4"/>
      <c r="AB185" s="224"/>
    </row>
    <row r="186" spans="1:28" x14ac:dyDescent="0.3">
      <c r="A186" s="222" t="s">
        <v>413</v>
      </c>
      <c r="B186" s="225" t="s">
        <v>409</v>
      </c>
      <c r="C186" s="226" t="s">
        <v>403</v>
      </c>
      <c r="D186" s="269" t="s">
        <v>37</v>
      </c>
      <c r="E186" s="1" t="s">
        <v>35</v>
      </c>
      <c r="F186" s="302">
        <v>88.8</v>
      </c>
      <c r="G186" s="3"/>
      <c r="H186" s="4">
        <v>14.8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>
        <v>74</v>
      </c>
      <c r="U186" s="4"/>
      <c r="V186" s="4"/>
      <c r="W186" s="4"/>
      <c r="X186" s="4"/>
      <c r="Y186" s="4"/>
      <c r="Z186" s="4"/>
      <c r="AA186" s="4"/>
      <c r="AB186" s="224"/>
    </row>
    <row r="187" spans="1:28" x14ac:dyDescent="0.3">
      <c r="A187" s="222" t="s">
        <v>413</v>
      </c>
      <c r="B187" s="225" t="s">
        <v>410</v>
      </c>
      <c r="C187" s="226" t="s">
        <v>435</v>
      </c>
      <c r="D187" s="269" t="s">
        <v>37</v>
      </c>
      <c r="E187" s="1" t="s">
        <v>35</v>
      </c>
      <c r="F187" s="302">
        <v>838.2</v>
      </c>
      <c r="G187" s="3"/>
      <c r="H187" s="4">
        <v>139.69999999999999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>
        <v>698.5</v>
      </c>
      <c r="Y187" s="4"/>
      <c r="Z187" s="4"/>
      <c r="AA187" s="4"/>
      <c r="AB187" s="224"/>
    </row>
    <row r="188" spans="1:28" x14ac:dyDescent="0.3">
      <c r="A188" s="222" t="s">
        <v>413</v>
      </c>
      <c r="B188" s="225" t="s">
        <v>411</v>
      </c>
      <c r="C188" s="226" t="s">
        <v>417</v>
      </c>
      <c r="D188" s="269" t="s">
        <v>37</v>
      </c>
      <c r="E188" s="1" t="s">
        <v>35</v>
      </c>
      <c r="F188" s="302">
        <v>30622.82</v>
      </c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>
        <v>30622.82</v>
      </c>
      <c r="AB188" s="224"/>
    </row>
    <row r="189" spans="1:28" x14ac:dyDescent="0.3">
      <c r="A189" s="222" t="s">
        <v>413</v>
      </c>
      <c r="B189" s="225" t="s">
        <v>412</v>
      </c>
      <c r="C189" s="226" t="s">
        <v>418</v>
      </c>
      <c r="D189" s="269" t="s">
        <v>37</v>
      </c>
      <c r="E189" s="1" t="s">
        <v>35</v>
      </c>
      <c r="F189" s="302">
        <v>130</v>
      </c>
      <c r="G189" s="3"/>
      <c r="H189" s="4"/>
      <c r="I189" s="4"/>
      <c r="J189" s="4"/>
      <c r="K189" s="4"/>
      <c r="L189" s="4"/>
      <c r="M189" s="4"/>
      <c r="N189" s="4">
        <v>130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224"/>
    </row>
    <row r="190" spans="1:28" x14ac:dyDescent="0.3">
      <c r="A190" s="222" t="s">
        <v>413</v>
      </c>
      <c r="B190" s="225" t="s">
        <v>412</v>
      </c>
      <c r="C190" s="226" t="s">
        <v>429</v>
      </c>
      <c r="D190" s="269" t="s">
        <v>37</v>
      </c>
      <c r="E190" s="1" t="s">
        <v>35</v>
      </c>
      <c r="F190" s="302">
        <v>8000</v>
      </c>
      <c r="G190" s="3"/>
      <c r="H190" s="4"/>
      <c r="I190" s="4"/>
      <c r="J190" s="4"/>
      <c r="K190" s="4"/>
      <c r="L190" s="4"/>
      <c r="M190" s="4"/>
      <c r="N190" s="4">
        <v>8000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224"/>
    </row>
    <row r="191" spans="1:28" x14ac:dyDescent="0.3">
      <c r="A191" s="222" t="s">
        <v>413</v>
      </c>
      <c r="B191" s="225" t="s">
        <v>243</v>
      </c>
      <c r="C191" s="226" t="s">
        <v>246</v>
      </c>
      <c r="D191" s="269" t="s">
        <v>37</v>
      </c>
      <c r="E191" s="1" t="s">
        <v>35</v>
      </c>
      <c r="F191" s="302">
        <v>250</v>
      </c>
      <c r="G191" s="3"/>
      <c r="H191" s="4"/>
      <c r="I191" s="4"/>
      <c r="J191" s="4"/>
      <c r="K191" s="4"/>
      <c r="L191" s="4"/>
      <c r="M191" s="4"/>
      <c r="N191" s="4">
        <v>250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24"/>
    </row>
    <row r="192" spans="1:28" x14ac:dyDescent="0.3">
      <c r="A192" s="222" t="s">
        <v>413</v>
      </c>
      <c r="B192" s="225" t="s">
        <v>50</v>
      </c>
      <c r="C192" s="226" t="s">
        <v>436</v>
      </c>
      <c r="D192" s="269" t="s">
        <v>37</v>
      </c>
      <c r="E192" s="1" t="s">
        <v>35</v>
      </c>
      <c r="F192" s="302">
        <v>288</v>
      </c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>
        <v>288</v>
      </c>
      <c r="AA192" s="4"/>
      <c r="AB192" s="224"/>
    </row>
    <row r="193" spans="1:28" x14ac:dyDescent="0.3">
      <c r="A193" s="222" t="s">
        <v>413</v>
      </c>
      <c r="B193" s="225" t="s">
        <v>150</v>
      </c>
      <c r="C193" s="226" t="s">
        <v>151</v>
      </c>
      <c r="D193" s="269" t="s">
        <v>46</v>
      </c>
      <c r="E193" s="1" t="s">
        <v>35</v>
      </c>
      <c r="F193" s="302">
        <v>4.25</v>
      </c>
      <c r="G193" s="3"/>
      <c r="H193" s="4"/>
      <c r="I193" s="4"/>
      <c r="J193" s="4"/>
      <c r="K193" s="4">
        <v>4.25</v>
      </c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224"/>
    </row>
    <row r="194" spans="1:28" x14ac:dyDescent="0.3">
      <c r="A194" s="222" t="s">
        <v>425</v>
      </c>
      <c r="B194" s="225" t="s">
        <v>163</v>
      </c>
      <c r="C194" s="225" t="s">
        <v>172</v>
      </c>
      <c r="D194" s="269" t="s">
        <v>189</v>
      </c>
      <c r="E194" s="1" t="s">
        <v>35</v>
      </c>
      <c r="F194" s="302">
        <v>1389.27</v>
      </c>
      <c r="G194" s="3"/>
      <c r="H194" s="4"/>
      <c r="I194" s="4">
        <v>1389.27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24"/>
    </row>
    <row r="195" spans="1:28" x14ac:dyDescent="0.3">
      <c r="A195" s="222" t="s">
        <v>425</v>
      </c>
      <c r="B195" s="225" t="s">
        <v>164</v>
      </c>
      <c r="C195" s="225" t="s">
        <v>133</v>
      </c>
      <c r="D195" s="269" t="s">
        <v>189</v>
      </c>
      <c r="E195" s="1" t="s">
        <v>35</v>
      </c>
      <c r="F195" s="302">
        <v>25</v>
      </c>
      <c r="G195" s="3"/>
      <c r="H195" s="4"/>
      <c r="I195" s="4">
        <v>25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224"/>
    </row>
    <row r="196" spans="1:28" x14ac:dyDescent="0.3">
      <c r="A196" s="222" t="s">
        <v>425</v>
      </c>
      <c r="B196" s="225" t="s">
        <v>36</v>
      </c>
      <c r="C196" s="153" t="s">
        <v>173</v>
      </c>
      <c r="D196" s="269" t="s">
        <v>37</v>
      </c>
      <c r="E196" s="1" t="s">
        <v>35</v>
      </c>
      <c r="F196" s="302">
        <v>125.7</v>
      </c>
      <c r="G196" s="3"/>
      <c r="H196" s="4"/>
      <c r="I196" s="4">
        <v>125.7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224"/>
    </row>
    <row r="197" spans="1:28" x14ac:dyDescent="0.3">
      <c r="A197" s="222" t="s">
        <v>425</v>
      </c>
      <c r="B197" s="153" t="s">
        <v>36</v>
      </c>
      <c r="C197" s="225" t="s">
        <v>174</v>
      </c>
      <c r="D197" s="269" t="s">
        <v>37</v>
      </c>
      <c r="E197" s="1" t="s">
        <v>35</v>
      </c>
      <c r="F197" s="302">
        <v>168.72</v>
      </c>
      <c r="G197" s="3"/>
      <c r="H197" s="4"/>
      <c r="I197" s="4">
        <v>168.72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224"/>
    </row>
    <row r="198" spans="1:28" x14ac:dyDescent="0.3">
      <c r="A198" s="222" t="s">
        <v>425</v>
      </c>
      <c r="B198" s="153" t="s">
        <v>165</v>
      </c>
      <c r="C198" s="225" t="s">
        <v>175</v>
      </c>
      <c r="D198" s="269" t="s">
        <v>41</v>
      </c>
      <c r="E198" s="1" t="s">
        <v>35</v>
      </c>
      <c r="F198" s="302">
        <v>61.67</v>
      </c>
      <c r="G198" s="3"/>
      <c r="H198" s="4"/>
      <c r="I198" s="4">
        <v>61.67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224"/>
    </row>
    <row r="199" spans="1:28" x14ac:dyDescent="0.3">
      <c r="A199" s="222" t="s">
        <v>425</v>
      </c>
      <c r="B199" s="153" t="s">
        <v>165</v>
      </c>
      <c r="C199" s="225" t="s">
        <v>176</v>
      </c>
      <c r="D199" s="269" t="s">
        <v>41</v>
      </c>
      <c r="E199" s="1" t="s">
        <v>35</v>
      </c>
      <c r="F199" s="302">
        <v>46.25</v>
      </c>
      <c r="G199" s="3"/>
      <c r="H199" s="4"/>
      <c r="I199" s="4">
        <v>46.25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224"/>
    </row>
    <row r="200" spans="1:28" x14ac:dyDescent="0.3">
      <c r="A200" s="222" t="s">
        <v>425</v>
      </c>
      <c r="B200" s="225" t="s">
        <v>166</v>
      </c>
      <c r="C200" s="225" t="s">
        <v>177</v>
      </c>
      <c r="D200" s="269" t="s">
        <v>46</v>
      </c>
      <c r="E200" s="1" t="s">
        <v>35</v>
      </c>
      <c r="F200" s="302">
        <v>49.68</v>
      </c>
      <c r="G200" s="3"/>
      <c r="H200" s="4">
        <v>8.2799999999999994</v>
      </c>
      <c r="I200" s="4"/>
      <c r="J200" s="4"/>
      <c r="K200" s="4">
        <v>41.4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224"/>
    </row>
    <row r="201" spans="1:28" x14ac:dyDescent="0.3">
      <c r="A201" s="222" t="s">
        <v>425</v>
      </c>
      <c r="B201" s="225" t="s">
        <v>166</v>
      </c>
      <c r="C201" s="225" t="s">
        <v>178</v>
      </c>
      <c r="D201" s="269" t="s">
        <v>46</v>
      </c>
      <c r="E201" s="1" t="s">
        <v>35</v>
      </c>
      <c r="F201" s="302">
        <v>10.210000000000001</v>
      </c>
      <c r="G201" s="3"/>
      <c r="H201" s="4">
        <v>1.7</v>
      </c>
      <c r="I201" s="4"/>
      <c r="J201" s="4"/>
      <c r="K201" s="4">
        <v>8.51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224"/>
    </row>
    <row r="202" spans="1:28" x14ac:dyDescent="0.3">
      <c r="A202" s="222" t="s">
        <v>425</v>
      </c>
      <c r="B202" s="225" t="s">
        <v>167</v>
      </c>
      <c r="C202" s="225" t="s">
        <v>135</v>
      </c>
      <c r="D202" s="269" t="s">
        <v>46</v>
      </c>
      <c r="E202" s="1" t="s">
        <v>35</v>
      </c>
      <c r="F202" s="302">
        <v>234.2</v>
      </c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>
        <v>234.2</v>
      </c>
      <c r="S202" s="4"/>
      <c r="T202" s="4"/>
      <c r="U202" s="4"/>
      <c r="V202" s="4"/>
      <c r="W202" s="4"/>
      <c r="X202" s="4"/>
      <c r="Y202" s="4"/>
      <c r="Z202" s="4"/>
      <c r="AA202" s="4"/>
      <c r="AB202" s="224"/>
    </row>
    <row r="203" spans="1:28" x14ac:dyDescent="0.3">
      <c r="A203" s="222" t="s">
        <v>425</v>
      </c>
      <c r="B203" s="225" t="s">
        <v>136</v>
      </c>
      <c r="C203" s="225" t="s">
        <v>179</v>
      </c>
      <c r="D203" s="269" t="s">
        <v>37</v>
      </c>
      <c r="E203" s="1" t="s">
        <v>35</v>
      </c>
      <c r="F203" s="302">
        <v>52.2</v>
      </c>
      <c r="G203" s="3"/>
      <c r="H203" s="4">
        <v>8.6999999999999993</v>
      </c>
      <c r="I203" s="4"/>
      <c r="J203" s="4"/>
      <c r="K203" s="4"/>
      <c r="L203" s="4">
        <v>43.5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224"/>
    </row>
    <row r="204" spans="1:28" x14ac:dyDescent="0.3">
      <c r="A204" s="222" t="s">
        <v>425</v>
      </c>
      <c r="B204" s="225" t="s">
        <v>426</v>
      </c>
      <c r="C204" s="225" t="s">
        <v>23</v>
      </c>
      <c r="D204" s="269" t="s">
        <v>37</v>
      </c>
      <c r="E204" s="1" t="s">
        <v>35</v>
      </c>
      <c r="F204" s="302">
        <v>348</v>
      </c>
      <c r="G204" s="3"/>
      <c r="H204" s="4">
        <v>58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>
        <v>290</v>
      </c>
      <c r="X204" s="4"/>
      <c r="Y204" s="4"/>
      <c r="Z204" s="4"/>
      <c r="AA204" s="4"/>
      <c r="AB204" s="224"/>
    </row>
    <row r="205" spans="1:28" x14ac:dyDescent="0.3">
      <c r="A205" s="222" t="s">
        <v>425</v>
      </c>
      <c r="B205" s="225" t="s">
        <v>427</v>
      </c>
      <c r="C205" s="226" t="s">
        <v>430</v>
      </c>
      <c r="D205" s="269" t="s">
        <v>46</v>
      </c>
      <c r="E205" s="1" t="s">
        <v>35</v>
      </c>
      <c r="F205" s="302">
        <v>64.87</v>
      </c>
      <c r="G205" s="3"/>
      <c r="H205" s="4">
        <v>3.09</v>
      </c>
      <c r="I205" s="4"/>
      <c r="J205" s="4"/>
      <c r="K205" s="4"/>
      <c r="L205" s="4"/>
      <c r="M205" s="4"/>
      <c r="N205" s="4"/>
      <c r="O205" s="4"/>
      <c r="P205" s="4"/>
      <c r="Q205" s="4">
        <v>61.78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224"/>
    </row>
    <row r="206" spans="1:28" x14ac:dyDescent="0.3">
      <c r="A206" s="222" t="s">
        <v>425</v>
      </c>
      <c r="B206" s="225" t="s">
        <v>168</v>
      </c>
      <c r="C206" s="226" t="s">
        <v>431</v>
      </c>
      <c r="D206" s="269" t="s">
        <v>37</v>
      </c>
      <c r="E206" s="1" t="s">
        <v>35</v>
      </c>
      <c r="F206" s="302">
        <v>119</v>
      </c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>
        <v>119</v>
      </c>
      <c r="S206" s="4"/>
      <c r="T206" s="4"/>
      <c r="U206" s="4"/>
      <c r="V206" s="4"/>
      <c r="W206" s="4"/>
      <c r="X206" s="4"/>
      <c r="Y206" s="4"/>
      <c r="Z206" s="4"/>
      <c r="AA206" s="4"/>
      <c r="AB206" s="224"/>
    </row>
    <row r="207" spans="1:28" x14ac:dyDescent="0.3">
      <c r="A207" s="222" t="s">
        <v>425</v>
      </c>
      <c r="B207" s="225" t="s">
        <v>168</v>
      </c>
      <c r="C207" s="226" t="s">
        <v>432</v>
      </c>
      <c r="D207" s="269" t="s">
        <v>37</v>
      </c>
      <c r="E207" s="1" t="s">
        <v>35</v>
      </c>
      <c r="F207" s="302">
        <v>140.38</v>
      </c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140.38</v>
      </c>
      <c r="S207" s="4"/>
      <c r="T207" s="4"/>
      <c r="U207" s="4"/>
      <c r="V207" s="4"/>
      <c r="W207" s="4"/>
      <c r="X207" s="4"/>
      <c r="Y207" s="4"/>
      <c r="Z207" s="4"/>
      <c r="AA207" s="4"/>
      <c r="AB207" s="224"/>
    </row>
    <row r="208" spans="1:28" x14ac:dyDescent="0.3">
      <c r="A208" s="222" t="s">
        <v>425</v>
      </c>
      <c r="B208" s="225" t="s">
        <v>428</v>
      </c>
      <c r="C208" s="226" t="s">
        <v>433</v>
      </c>
      <c r="D208" s="269" t="s">
        <v>434</v>
      </c>
      <c r="E208" s="1" t="s">
        <v>35</v>
      </c>
      <c r="F208" s="302">
        <v>495</v>
      </c>
      <c r="G208" s="3"/>
      <c r="H208" s="4"/>
      <c r="I208" s="4"/>
      <c r="J208" s="4">
        <v>495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224"/>
    </row>
    <row r="209" spans="1:28" x14ac:dyDescent="0.3">
      <c r="A209" s="222" t="s">
        <v>425</v>
      </c>
      <c r="B209" s="225" t="s">
        <v>439</v>
      </c>
      <c r="C209" s="226" t="s">
        <v>440</v>
      </c>
      <c r="D209" s="266" t="s">
        <v>37</v>
      </c>
      <c r="E209" s="1" t="s">
        <v>35</v>
      </c>
      <c r="F209" s="292">
        <v>1300</v>
      </c>
      <c r="G209" s="3"/>
      <c r="H209" s="4"/>
      <c r="I209" s="4"/>
      <c r="J209" s="4" t="s">
        <v>256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>
        <v>1300</v>
      </c>
      <c r="V209" s="4"/>
      <c r="W209" s="4"/>
      <c r="X209" s="4"/>
      <c r="Y209" s="4"/>
      <c r="Z209" s="4"/>
      <c r="AA209" s="4"/>
      <c r="AB209" s="224"/>
    </row>
    <row r="210" spans="1:28" x14ac:dyDescent="0.3">
      <c r="A210" s="222" t="s">
        <v>425</v>
      </c>
      <c r="B210" s="225" t="s">
        <v>201</v>
      </c>
      <c r="C210" s="226" t="s">
        <v>447</v>
      </c>
      <c r="D210" s="266" t="s">
        <v>46</v>
      </c>
      <c r="E210" s="1" t="s">
        <v>35</v>
      </c>
      <c r="F210" s="292">
        <v>4.25</v>
      </c>
      <c r="G210" s="3"/>
      <c r="H210" s="4"/>
      <c r="I210" s="4"/>
      <c r="J210" s="4"/>
      <c r="K210" s="4">
        <v>4.25</v>
      </c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224"/>
    </row>
    <row r="211" spans="1:28" x14ac:dyDescent="0.3">
      <c r="A211" s="222" t="s">
        <v>425</v>
      </c>
      <c r="B211" s="225" t="s">
        <v>193</v>
      </c>
      <c r="C211" s="226" t="s">
        <v>194</v>
      </c>
      <c r="D211" s="266" t="s">
        <v>46</v>
      </c>
      <c r="E211" s="1" t="s">
        <v>35</v>
      </c>
      <c r="F211" s="292">
        <v>197.45</v>
      </c>
      <c r="G211" s="3"/>
      <c r="H211" s="4">
        <v>9.4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>
        <v>188.05</v>
      </c>
      <c r="T211" s="4"/>
      <c r="U211" s="4"/>
      <c r="V211" s="4"/>
      <c r="W211" s="4"/>
      <c r="X211" s="4"/>
      <c r="Y211" s="4"/>
      <c r="Z211" s="4"/>
      <c r="AA211" s="4"/>
      <c r="AB211" s="224"/>
    </row>
    <row r="212" spans="1:28" x14ac:dyDescent="0.3">
      <c r="A212" s="222" t="s">
        <v>452</v>
      </c>
      <c r="B212" s="225" t="s">
        <v>163</v>
      </c>
      <c r="C212" s="225" t="s">
        <v>172</v>
      </c>
      <c r="D212" s="269" t="s">
        <v>189</v>
      </c>
      <c r="E212" s="1" t="s">
        <v>35</v>
      </c>
      <c r="F212" s="302">
        <v>1389.27</v>
      </c>
      <c r="G212" s="3"/>
      <c r="H212" s="4"/>
      <c r="I212" s="4">
        <v>1389.27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224"/>
    </row>
    <row r="213" spans="1:28" x14ac:dyDescent="0.3">
      <c r="A213" s="222" t="s">
        <v>452</v>
      </c>
      <c r="B213" s="225" t="s">
        <v>164</v>
      </c>
      <c r="C213" s="225" t="s">
        <v>133</v>
      </c>
      <c r="D213" s="269" t="s">
        <v>189</v>
      </c>
      <c r="E213" s="1" t="s">
        <v>35</v>
      </c>
      <c r="F213" s="302">
        <v>25</v>
      </c>
      <c r="G213" s="3"/>
      <c r="H213" s="4"/>
      <c r="I213" s="4">
        <v>25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224"/>
    </row>
    <row r="214" spans="1:28" x14ac:dyDescent="0.3">
      <c r="A214" s="222" t="s">
        <v>452</v>
      </c>
      <c r="B214" s="225" t="s">
        <v>36</v>
      </c>
      <c r="C214" s="153" t="s">
        <v>173</v>
      </c>
      <c r="D214" s="269" t="s">
        <v>37</v>
      </c>
      <c r="E214" s="1"/>
      <c r="F214" s="302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224"/>
    </row>
    <row r="215" spans="1:28" x14ac:dyDescent="0.3">
      <c r="A215" s="222" t="s">
        <v>452</v>
      </c>
      <c r="B215" s="153" t="s">
        <v>36</v>
      </c>
      <c r="C215" s="225" t="s">
        <v>174</v>
      </c>
      <c r="D215" s="269" t="s">
        <v>37</v>
      </c>
      <c r="E215" s="1"/>
      <c r="F215" s="302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224"/>
    </row>
    <row r="216" spans="1:28" x14ac:dyDescent="0.3">
      <c r="A216" s="222" t="s">
        <v>452</v>
      </c>
      <c r="B216" s="153" t="s">
        <v>165</v>
      </c>
      <c r="C216" s="225" t="s">
        <v>175</v>
      </c>
      <c r="D216" s="269" t="s">
        <v>41</v>
      </c>
      <c r="E216" s="1" t="s">
        <v>35</v>
      </c>
      <c r="F216" s="302">
        <v>61.67</v>
      </c>
      <c r="G216" s="3"/>
      <c r="H216" s="4"/>
      <c r="I216" s="4">
        <v>61.67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224"/>
    </row>
    <row r="217" spans="1:28" x14ac:dyDescent="0.3">
      <c r="A217" s="222" t="s">
        <v>452</v>
      </c>
      <c r="B217" s="153" t="s">
        <v>165</v>
      </c>
      <c r="C217" s="225" t="s">
        <v>176</v>
      </c>
      <c r="D217" s="269" t="s">
        <v>41</v>
      </c>
      <c r="E217" s="1" t="s">
        <v>35</v>
      </c>
      <c r="F217" s="302">
        <v>46.25</v>
      </c>
      <c r="G217" s="3"/>
      <c r="H217" s="4"/>
      <c r="I217" s="4">
        <v>46.25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224"/>
    </row>
    <row r="218" spans="1:28" x14ac:dyDescent="0.3">
      <c r="A218" s="222" t="s">
        <v>452</v>
      </c>
      <c r="B218" s="225" t="s">
        <v>166</v>
      </c>
      <c r="C218" s="225" t="s">
        <v>177</v>
      </c>
      <c r="D218" s="269" t="s">
        <v>46</v>
      </c>
      <c r="E218" s="1" t="s">
        <v>35</v>
      </c>
      <c r="F218" s="302">
        <v>52.16</v>
      </c>
      <c r="G218" s="3"/>
      <c r="H218" s="4">
        <v>8.69</v>
      </c>
      <c r="I218" s="4"/>
      <c r="J218" s="4"/>
      <c r="K218" s="4">
        <v>43.47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224"/>
    </row>
    <row r="219" spans="1:28" x14ac:dyDescent="0.3">
      <c r="A219" s="222" t="s">
        <v>452</v>
      </c>
      <c r="B219" s="225" t="s">
        <v>166</v>
      </c>
      <c r="C219" s="225" t="s">
        <v>178</v>
      </c>
      <c r="D219" s="269" t="s">
        <v>46</v>
      </c>
      <c r="E219" s="1" t="s">
        <v>35</v>
      </c>
      <c r="F219" s="302">
        <v>10.210000000000001</v>
      </c>
      <c r="G219" s="3"/>
      <c r="H219" s="4">
        <v>1.7</v>
      </c>
      <c r="I219" s="4"/>
      <c r="J219" s="4"/>
      <c r="K219" s="4">
        <v>8.51</v>
      </c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224"/>
    </row>
    <row r="220" spans="1:28" x14ac:dyDescent="0.3">
      <c r="A220" s="222" t="s">
        <v>452</v>
      </c>
      <c r="B220" s="225" t="s">
        <v>167</v>
      </c>
      <c r="C220" s="225" t="s">
        <v>135</v>
      </c>
      <c r="D220" s="269" t="s">
        <v>46</v>
      </c>
      <c r="E220" s="1" t="s">
        <v>35</v>
      </c>
      <c r="F220" s="302">
        <v>234.2</v>
      </c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>
        <v>234.2</v>
      </c>
      <c r="S220" s="4"/>
      <c r="T220" s="4"/>
      <c r="U220" s="4"/>
      <c r="V220" s="4"/>
      <c r="W220" s="4"/>
      <c r="X220" s="4"/>
      <c r="Y220" s="4"/>
      <c r="Z220" s="4"/>
      <c r="AA220" s="4"/>
      <c r="AB220" s="224"/>
    </row>
    <row r="221" spans="1:28" x14ac:dyDescent="0.3">
      <c r="A221" s="222" t="s">
        <v>452</v>
      </c>
      <c r="B221" s="225" t="s">
        <v>136</v>
      </c>
      <c r="C221" s="225" t="s">
        <v>179</v>
      </c>
      <c r="D221" s="269" t="s">
        <v>37</v>
      </c>
      <c r="E221" s="1" t="s">
        <v>35</v>
      </c>
      <c r="F221" s="302">
        <v>52.2</v>
      </c>
      <c r="G221" s="3"/>
      <c r="H221" s="4">
        <v>8.6999999999999993</v>
      </c>
      <c r="I221" s="4"/>
      <c r="J221" s="4"/>
      <c r="K221" s="4"/>
      <c r="L221" s="4">
        <v>43.5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224"/>
    </row>
    <row r="222" spans="1:28" x14ac:dyDescent="0.3">
      <c r="A222" s="222" t="s">
        <v>452</v>
      </c>
      <c r="B222" s="225" t="s">
        <v>448</v>
      </c>
      <c r="C222" s="225" t="s">
        <v>450</v>
      </c>
      <c r="D222" s="269" t="s">
        <v>37</v>
      </c>
      <c r="E222" s="1" t="s">
        <v>35</v>
      </c>
      <c r="F222" s="302">
        <v>120</v>
      </c>
      <c r="G222" s="3"/>
      <c r="H222" s="4"/>
      <c r="I222" s="4"/>
      <c r="J222" s="4"/>
      <c r="K222" s="4"/>
      <c r="L222" s="4"/>
      <c r="M222" s="4"/>
      <c r="N222" s="4"/>
      <c r="O222" s="4"/>
      <c r="P222" s="4">
        <v>120</v>
      </c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224"/>
    </row>
    <row r="223" spans="1:28" x14ac:dyDescent="0.3">
      <c r="A223" s="222" t="s">
        <v>452</v>
      </c>
      <c r="B223" s="225" t="s">
        <v>449</v>
      </c>
      <c r="C223" s="225" t="s">
        <v>432</v>
      </c>
      <c r="D223" s="269" t="s">
        <v>37</v>
      </c>
      <c r="E223" s="1" t="s">
        <v>35</v>
      </c>
      <c r="F223" s="302">
        <v>102</v>
      </c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>
        <v>102</v>
      </c>
      <c r="S223" s="4"/>
      <c r="T223" s="4"/>
      <c r="U223" s="4"/>
      <c r="V223" s="4"/>
      <c r="W223" s="4"/>
      <c r="X223" s="4"/>
      <c r="Y223" s="4"/>
      <c r="Z223" s="4"/>
      <c r="AA223" s="4"/>
      <c r="AB223" s="224"/>
    </row>
    <row r="224" spans="1:28" x14ac:dyDescent="0.3">
      <c r="A224" s="222" t="s">
        <v>452</v>
      </c>
      <c r="B224" s="225" t="s">
        <v>449</v>
      </c>
      <c r="C224" s="225" t="s">
        <v>451</v>
      </c>
      <c r="D224" s="269" t="s">
        <v>37</v>
      </c>
      <c r="E224" s="1" t="s">
        <v>35</v>
      </c>
      <c r="F224" s="302">
        <v>326.2</v>
      </c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>
        <v>326.2</v>
      </c>
      <c r="S224" s="4"/>
      <c r="T224" s="4"/>
      <c r="U224" s="4"/>
      <c r="V224" s="4"/>
      <c r="W224" s="4"/>
      <c r="X224" s="4"/>
      <c r="Y224" s="4"/>
      <c r="Z224" s="4"/>
      <c r="AA224" s="4"/>
      <c r="AB224" s="224"/>
    </row>
    <row r="225" spans="1:28" x14ac:dyDescent="0.3">
      <c r="A225" s="222" t="s">
        <v>452</v>
      </c>
      <c r="B225" s="225" t="s">
        <v>201</v>
      </c>
      <c r="C225" s="225" t="s">
        <v>151</v>
      </c>
      <c r="D225" s="269" t="s">
        <v>46</v>
      </c>
      <c r="E225" s="1" t="s">
        <v>35</v>
      </c>
      <c r="F225" s="302">
        <v>4.25</v>
      </c>
      <c r="G225" s="3"/>
      <c r="H225" s="4"/>
      <c r="I225" s="4"/>
      <c r="J225" s="4"/>
      <c r="K225" s="4">
        <v>4.25</v>
      </c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224"/>
    </row>
    <row r="226" spans="1:28" x14ac:dyDescent="0.3">
      <c r="A226" s="222" t="s">
        <v>452</v>
      </c>
      <c r="B226" s="225" t="s">
        <v>235</v>
      </c>
      <c r="C226" s="225" t="s">
        <v>458</v>
      </c>
      <c r="D226" s="269" t="s">
        <v>46</v>
      </c>
      <c r="E226" s="1" t="s">
        <v>35</v>
      </c>
      <c r="F226" s="302">
        <v>47</v>
      </c>
      <c r="G226" s="3"/>
      <c r="H226" s="4"/>
      <c r="I226" s="4"/>
      <c r="J226" s="4"/>
      <c r="K226" s="4"/>
      <c r="L226" s="4"/>
      <c r="M226" s="4"/>
      <c r="N226" s="4"/>
      <c r="O226" s="4">
        <v>47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224"/>
    </row>
    <row r="227" spans="1:28" x14ac:dyDescent="0.3">
      <c r="A227" s="222" t="s">
        <v>457</v>
      </c>
      <c r="B227" s="225" t="s">
        <v>163</v>
      </c>
      <c r="C227" s="225" t="s">
        <v>172</v>
      </c>
      <c r="D227" s="269" t="s">
        <v>189</v>
      </c>
      <c r="E227" s="1"/>
      <c r="F227" s="292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224"/>
    </row>
    <row r="228" spans="1:28" x14ac:dyDescent="0.3">
      <c r="A228" s="222" t="s">
        <v>457</v>
      </c>
      <c r="B228" s="225" t="s">
        <v>164</v>
      </c>
      <c r="C228" s="225" t="s">
        <v>133</v>
      </c>
      <c r="D228" s="269" t="s">
        <v>189</v>
      </c>
      <c r="E228" s="1"/>
      <c r="F228" s="292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224"/>
    </row>
    <row r="229" spans="1:28" x14ac:dyDescent="0.3">
      <c r="A229" s="222" t="s">
        <v>457</v>
      </c>
      <c r="B229" s="225" t="s">
        <v>36</v>
      </c>
      <c r="C229" s="153" t="s">
        <v>173</v>
      </c>
      <c r="D229" s="269" t="s">
        <v>37</v>
      </c>
      <c r="E229" s="1"/>
      <c r="F229" s="292"/>
      <c r="G229" s="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224"/>
    </row>
    <row r="230" spans="1:28" x14ac:dyDescent="0.3">
      <c r="A230" s="222" t="s">
        <v>457</v>
      </c>
      <c r="B230" s="153" t="s">
        <v>36</v>
      </c>
      <c r="C230" s="225" t="s">
        <v>174</v>
      </c>
      <c r="D230" s="269" t="s">
        <v>37</v>
      </c>
      <c r="E230" s="1"/>
      <c r="F230" s="292"/>
      <c r="G230" s="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224"/>
    </row>
    <row r="231" spans="1:28" x14ac:dyDescent="0.3">
      <c r="A231" s="222" t="s">
        <v>457</v>
      </c>
      <c r="B231" s="153" t="s">
        <v>165</v>
      </c>
      <c r="C231" s="225" t="s">
        <v>175</v>
      </c>
      <c r="D231" s="269" t="s">
        <v>41</v>
      </c>
      <c r="E231" s="1"/>
      <c r="F231" s="292"/>
      <c r="G231" s="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224"/>
    </row>
    <row r="232" spans="1:28" x14ac:dyDescent="0.3">
      <c r="A232" s="222" t="s">
        <v>457</v>
      </c>
      <c r="B232" s="153" t="s">
        <v>165</v>
      </c>
      <c r="C232" s="225" t="s">
        <v>176</v>
      </c>
      <c r="D232" s="269" t="s">
        <v>41</v>
      </c>
      <c r="E232" s="1"/>
      <c r="F232" s="292"/>
      <c r="G232" s="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224"/>
    </row>
    <row r="233" spans="1:28" x14ac:dyDescent="0.3">
      <c r="A233" s="222" t="s">
        <v>457</v>
      </c>
      <c r="B233" s="225" t="s">
        <v>166</v>
      </c>
      <c r="C233" s="225" t="s">
        <v>177</v>
      </c>
      <c r="D233" s="269" t="s">
        <v>46</v>
      </c>
      <c r="E233" s="1"/>
      <c r="F233" s="292"/>
      <c r="G233" s="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224"/>
    </row>
    <row r="234" spans="1:28" x14ac:dyDescent="0.3">
      <c r="A234" s="222" t="s">
        <v>457</v>
      </c>
      <c r="B234" s="225" t="s">
        <v>166</v>
      </c>
      <c r="C234" s="225" t="s">
        <v>178</v>
      </c>
      <c r="D234" s="269" t="s">
        <v>46</v>
      </c>
      <c r="E234" s="1"/>
      <c r="F234" s="292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224"/>
    </row>
    <row r="235" spans="1:28" x14ac:dyDescent="0.3">
      <c r="A235" s="222" t="s">
        <v>457</v>
      </c>
      <c r="B235" s="225" t="s">
        <v>167</v>
      </c>
      <c r="C235" s="225" t="s">
        <v>135</v>
      </c>
      <c r="D235" s="269" t="s">
        <v>46</v>
      </c>
      <c r="E235" s="1" t="s">
        <v>35</v>
      </c>
      <c r="F235" s="292">
        <v>234.14</v>
      </c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>
        <v>234.14</v>
      </c>
      <c r="S235" s="4"/>
      <c r="T235" s="4"/>
      <c r="U235" s="4"/>
      <c r="V235" s="4"/>
      <c r="W235" s="4"/>
      <c r="X235" s="4"/>
      <c r="Y235" s="4"/>
      <c r="Z235" s="4"/>
      <c r="AA235" s="4"/>
      <c r="AB235" s="224"/>
    </row>
    <row r="236" spans="1:28" x14ac:dyDescent="0.3">
      <c r="A236" s="222" t="s">
        <v>457</v>
      </c>
      <c r="B236" s="225" t="s">
        <v>136</v>
      </c>
      <c r="C236" s="225" t="s">
        <v>179</v>
      </c>
      <c r="D236" s="269" t="s">
        <v>37</v>
      </c>
      <c r="E236" s="1"/>
      <c r="F236" s="292"/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224"/>
    </row>
    <row r="237" spans="1:28" x14ac:dyDescent="0.3">
      <c r="A237" s="222" t="s">
        <v>457</v>
      </c>
      <c r="B237" s="225" t="s">
        <v>397</v>
      </c>
      <c r="C237" s="225" t="s">
        <v>454</v>
      </c>
      <c r="D237" s="266" t="s">
        <v>46</v>
      </c>
      <c r="E237" s="1" t="s">
        <v>35</v>
      </c>
      <c r="F237" s="292">
        <v>19.18</v>
      </c>
      <c r="G237" s="3"/>
      <c r="H237" s="4">
        <v>3.2</v>
      </c>
      <c r="I237" s="4"/>
      <c r="J237" s="4"/>
      <c r="K237" s="4">
        <v>15.98</v>
      </c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224"/>
    </row>
    <row r="238" spans="1:28" x14ac:dyDescent="0.3">
      <c r="A238" s="222" t="s">
        <v>457</v>
      </c>
      <c r="B238" s="225" t="s">
        <v>193</v>
      </c>
      <c r="C238" s="226" t="s">
        <v>194</v>
      </c>
      <c r="D238" s="266" t="s">
        <v>46</v>
      </c>
      <c r="E238" s="1" t="s">
        <v>35</v>
      </c>
      <c r="F238" s="292">
        <v>212.02</v>
      </c>
      <c r="G238" s="3"/>
      <c r="H238" s="4">
        <v>10.1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>
        <v>201.92</v>
      </c>
      <c r="T238" s="4"/>
      <c r="U238" s="4"/>
      <c r="V238" s="4"/>
      <c r="W238" s="4"/>
      <c r="X238" s="4"/>
      <c r="Y238" s="4"/>
      <c r="Z238" s="4"/>
      <c r="AA238" s="4"/>
      <c r="AB238" s="224"/>
    </row>
    <row r="239" spans="1:28" x14ac:dyDescent="0.3">
      <c r="A239" s="222"/>
      <c r="B239" s="225"/>
      <c r="C239" s="226"/>
      <c r="D239" s="266"/>
      <c r="E239" s="1"/>
      <c r="F239" s="292"/>
      <c r="G239" s="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224"/>
    </row>
    <row r="240" spans="1:28" x14ac:dyDescent="0.3">
      <c r="A240" s="222"/>
      <c r="B240" s="225"/>
      <c r="C240" s="226"/>
      <c r="D240" s="266"/>
      <c r="E240" s="1"/>
      <c r="F240" s="292"/>
      <c r="G240" s="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224"/>
    </row>
    <row r="241" spans="1:29" x14ac:dyDescent="0.3">
      <c r="A241" s="222"/>
      <c r="B241" s="225"/>
      <c r="C241" s="226"/>
      <c r="D241" s="266"/>
      <c r="E241" s="1"/>
      <c r="F241" s="272"/>
      <c r="G241" s="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224"/>
    </row>
    <row r="242" spans="1:29" s="9" customFormat="1" x14ac:dyDescent="0.3">
      <c r="A242" s="222"/>
      <c r="B242" s="225"/>
      <c r="C242" s="228">
        <f>H242+I242+J242+K242+M242+N242+O242+P242+Q242+R242+T242+U242+V242+W242+Y242+Z242+AA242+S242+L242+AB242+X242</f>
        <v>185172.39000000004</v>
      </c>
      <c r="D242" s="229"/>
      <c r="E242" s="1"/>
      <c r="F242" s="291">
        <f>SUM(F7:F240)</f>
        <v>185242.57</v>
      </c>
      <c r="G242" s="3">
        <f>SUM(G7:G144)</f>
        <v>0</v>
      </c>
      <c r="H242" s="3">
        <f>SUM(H7:H239)</f>
        <v>17707.020000000004</v>
      </c>
      <c r="I242" s="3">
        <f>SUM(I7:I240)</f>
        <v>19906.900000000001</v>
      </c>
      <c r="J242" s="3">
        <f>SUM(J7:J239)</f>
        <v>855</v>
      </c>
      <c r="K242" s="3">
        <f>SUM(K7:K239)</f>
        <v>1004.1999999999999</v>
      </c>
      <c r="L242" s="3">
        <f t="shared" ref="L242:AC242" si="0">SUM(L7:L239)</f>
        <v>441.6</v>
      </c>
      <c r="M242" s="3">
        <f t="shared" si="0"/>
        <v>3608.93</v>
      </c>
      <c r="N242" s="3">
        <f t="shared" si="0"/>
        <v>9285.23</v>
      </c>
      <c r="O242" s="3">
        <f t="shared" si="0"/>
        <v>1829.62</v>
      </c>
      <c r="P242" s="3">
        <f t="shared" si="0"/>
        <v>8574.92</v>
      </c>
      <c r="Q242" s="3">
        <f t="shared" si="0"/>
        <v>639.19999999999993</v>
      </c>
      <c r="R242" s="3">
        <f t="shared" si="0"/>
        <v>11238.700000000003</v>
      </c>
      <c r="S242" s="3">
        <f t="shared" si="0"/>
        <v>1291.6400000000001</v>
      </c>
      <c r="T242" s="3">
        <f t="shared" si="0"/>
        <v>455</v>
      </c>
      <c r="U242" s="3">
        <f t="shared" si="0"/>
        <v>6467</v>
      </c>
      <c r="V242" s="3">
        <f t="shared" si="0"/>
        <v>380</v>
      </c>
      <c r="W242" s="3">
        <f t="shared" si="0"/>
        <v>290</v>
      </c>
      <c r="X242" s="3">
        <f t="shared" si="0"/>
        <v>2616.79</v>
      </c>
      <c r="Y242" s="3">
        <f t="shared" si="0"/>
        <v>65869.820000000007</v>
      </c>
      <c r="Z242" s="3">
        <f t="shared" si="0"/>
        <v>2088</v>
      </c>
      <c r="AA242" s="3">
        <f t="shared" si="0"/>
        <v>30622.82</v>
      </c>
      <c r="AB242" s="3">
        <f t="shared" si="0"/>
        <v>0</v>
      </c>
      <c r="AC242" s="3">
        <f t="shared" si="0"/>
        <v>0</v>
      </c>
    </row>
    <row r="243" spans="1:29" x14ac:dyDescent="0.3">
      <c r="A243" s="1"/>
      <c r="B243" s="225"/>
      <c r="C243" s="227"/>
      <c r="D243" s="218"/>
      <c r="E243" s="1"/>
      <c r="F243" s="291"/>
      <c r="G243" s="3"/>
      <c r="H243" s="4"/>
      <c r="I243" s="4"/>
      <c r="J243" s="4"/>
      <c r="K243" s="4"/>
      <c r="L243" s="4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  <c r="AA243" s="4"/>
      <c r="AB243" s="224"/>
    </row>
    <row r="244" spans="1:29" x14ac:dyDescent="0.3">
      <c r="A244" s="1"/>
      <c r="B244" s="225"/>
      <c r="C244" s="230"/>
      <c r="D244" s="218"/>
      <c r="E244" s="1"/>
      <c r="F244" s="291"/>
      <c r="G244" s="3"/>
      <c r="H244" s="4"/>
      <c r="I244" s="4"/>
      <c r="J244" s="4"/>
      <c r="K244" s="4"/>
      <c r="L244" s="4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  <c r="AA244" s="4"/>
      <c r="AB244" s="224"/>
    </row>
    <row r="245" spans="1:29" x14ac:dyDescent="0.3">
      <c r="A245" s="1"/>
      <c r="B245" s="225"/>
      <c r="C245" s="227"/>
      <c r="D245" s="218"/>
      <c r="E245" s="1"/>
      <c r="F245" s="291"/>
      <c r="G245" s="3"/>
      <c r="H245" s="4"/>
      <c r="I245" s="4"/>
      <c r="J245" s="4"/>
      <c r="K245" s="4"/>
      <c r="L245" s="4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  <c r="AA245" s="4"/>
      <c r="AB245" s="224"/>
    </row>
    <row r="246" spans="1:29" x14ac:dyDescent="0.3">
      <c r="A246" s="1"/>
      <c r="B246" s="225"/>
      <c r="C246" s="227"/>
      <c r="D246" s="218"/>
      <c r="E246" s="1"/>
      <c r="F246" s="291"/>
      <c r="G246" s="3"/>
      <c r="H246" s="4"/>
      <c r="I246" s="4"/>
      <c r="J246" s="4"/>
      <c r="K246" s="4"/>
      <c r="L246" s="4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  <c r="AA246" s="4"/>
      <c r="AB246" s="224"/>
    </row>
    <row r="247" spans="1:29" s="8" customFormat="1" x14ac:dyDescent="0.3">
      <c r="A247" s="231"/>
      <c r="B247" s="225"/>
      <c r="C247" s="227"/>
      <c r="D247" s="218"/>
      <c r="E247" s="219"/>
      <c r="F247" s="291"/>
      <c r="G247" s="3"/>
      <c r="H247" s="4"/>
      <c r="I247" s="4"/>
      <c r="J247" s="4"/>
      <c r="K247" s="285"/>
      <c r="L247" s="286"/>
      <c r="M247" s="287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220"/>
      <c r="AC247" s="7"/>
    </row>
    <row r="248" spans="1:29" x14ac:dyDescent="0.3">
      <c r="A248" s="16"/>
      <c r="AC248" s="6"/>
    </row>
    <row r="249" spans="1:29" x14ac:dyDescent="0.3">
      <c r="A249" s="16"/>
      <c r="AC249" s="6"/>
    </row>
    <row r="250" spans="1:29" x14ac:dyDescent="0.3">
      <c r="A250" s="16"/>
      <c r="AC250" s="6"/>
    </row>
    <row r="251" spans="1:29" x14ac:dyDescent="0.3">
      <c r="A251" s="16"/>
      <c r="AC251" s="6"/>
    </row>
    <row r="252" spans="1:29" x14ac:dyDescent="0.3">
      <c r="A252" s="16"/>
      <c r="AC252" s="6"/>
    </row>
    <row r="253" spans="1:29" x14ac:dyDescent="0.3">
      <c r="A253" s="16"/>
      <c r="AC253" s="6"/>
    </row>
    <row r="254" spans="1:29" x14ac:dyDescent="0.3">
      <c r="A254" s="16"/>
      <c r="AC254" s="6"/>
    </row>
    <row r="255" spans="1:29" x14ac:dyDescent="0.3">
      <c r="A255" s="16"/>
      <c r="AC255" s="6"/>
    </row>
    <row r="256" spans="1:29" x14ac:dyDescent="0.3">
      <c r="A256" s="16"/>
      <c r="AC256" s="6"/>
    </row>
    <row r="257" spans="1:29" x14ac:dyDescent="0.3">
      <c r="A257" s="16"/>
      <c r="AC257" s="6"/>
    </row>
    <row r="258" spans="1:29" x14ac:dyDescent="0.3">
      <c r="A258" s="16"/>
      <c r="D258" s="236"/>
      <c r="AC258" s="6"/>
    </row>
    <row r="259" spans="1:29" x14ac:dyDescent="0.3">
      <c r="A259" s="16"/>
      <c r="D259" s="236"/>
      <c r="AC259" s="6"/>
    </row>
    <row r="260" spans="1:29" x14ac:dyDescent="0.3">
      <c r="A260" s="16"/>
      <c r="D260" s="236"/>
      <c r="AC260" s="6"/>
    </row>
    <row r="261" spans="1:29" x14ac:dyDescent="0.3">
      <c r="A261" s="16"/>
      <c r="D261" s="236"/>
      <c r="AC261" s="6"/>
    </row>
    <row r="262" spans="1:29" x14ac:dyDescent="0.3">
      <c r="A262" s="16"/>
      <c r="D262" s="236"/>
      <c r="AC262" s="6"/>
    </row>
    <row r="263" spans="1:29" x14ac:dyDescent="0.3">
      <c r="A263" s="16"/>
      <c r="C263" s="237"/>
      <c r="D263" s="236"/>
      <c r="AC263" s="6"/>
    </row>
    <row r="264" spans="1:29" x14ac:dyDescent="0.3">
      <c r="A264" s="16"/>
      <c r="D264" s="236"/>
      <c r="AC264" s="6"/>
    </row>
    <row r="265" spans="1:29" x14ac:dyDescent="0.3">
      <c r="A265" s="16"/>
      <c r="D265" s="236"/>
      <c r="AC265" s="6"/>
    </row>
    <row r="266" spans="1:29" x14ac:dyDescent="0.3">
      <c r="A266" s="16"/>
      <c r="D266" s="236"/>
      <c r="AC266" s="6"/>
    </row>
    <row r="267" spans="1:29" x14ac:dyDescent="0.3">
      <c r="A267" s="16"/>
      <c r="AC267" s="6"/>
    </row>
    <row r="268" spans="1:29" x14ac:dyDescent="0.3">
      <c r="A268" s="16"/>
      <c r="B268" s="17"/>
      <c r="D268" s="236"/>
      <c r="F268" s="296"/>
      <c r="G268" s="238"/>
      <c r="AC268" s="6"/>
    </row>
    <row r="269" spans="1:29" x14ac:dyDescent="0.3">
      <c r="A269" s="16"/>
      <c r="AC269" s="6"/>
    </row>
    <row r="270" spans="1:29" x14ac:dyDescent="0.3">
      <c r="A270" s="16"/>
      <c r="AC270" s="6"/>
    </row>
    <row r="271" spans="1:29" x14ac:dyDescent="0.3">
      <c r="A271" s="16"/>
      <c r="D271" s="236"/>
      <c r="AC271" s="6"/>
    </row>
    <row r="272" spans="1:29" x14ac:dyDescent="0.3">
      <c r="A272" s="16"/>
      <c r="D272" s="236"/>
      <c r="AC272" s="6"/>
    </row>
    <row r="273" spans="1:29" x14ac:dyDescent="0.3">
      <c r="A273" s="16"/>
      <c r="D273" s="236"/>
      <c r="AC273" s="6"/>
    </row>
    <row r="274" spans="1:29" x14ac:dyDescent="0.3">
      <c r="A274" s="16"/>
      <c r="D274" s="236"/>
      <c r="AC274" s="6"/>
    </row>
    <row r="275" spans="1:29" x14ac:dyDescent="0.3">
      <c r="A275" s="16"/>
      <c r="AC275" s="6"/>
    </row>
    <row r="276" spans="1:29" x14ac:dyDescent="0.3">
      <c r="AC276" s="6"/>
    </row>
    <row r="277" spans="1:29" s="9" customFormat="1" x14ac:dyDescent="0.3">
      <c r="A277" s="239"/>
      <c r="C277" s="240"/>
      <c r="D277" s="241"/>
      <c r="E277" s="11"/>
      <c r="F277" s="295"/>
      <c r="G277" s="234"/>
      <c r="H277" s="234"/>
      <c r="I277" s="234"/>
      <c r="J277" s="234"/>
      <c r="K277" s="234"/>
      <c r="L277" s="234"/>
      <c r="M277" s="234"/>
      <c r="N277" s="234"/>
      <c r="O277" s="234"/>
      <c r="P277" s="234"/>
      <c r="Q277" s="234"/>
      <c r="R277" s="234"/>
      <c r="S277" s="234"/>
      <c r="T277" s="234"/>
      <c r="U277" s="234"/>
      <c r="V277" s="234"/>
      <c r="W277" s="234"/>
      <c r="X277" s="234"/>
      <c r="Y277" s="234"/>
      <c r="Z277" s="234"/>
      <c r="AA277" s="234"/>
      <c r="AB277" s="242"/>
    </row>
    <row r="278" spans="1:29" s="19" customFormat="1" x14ac:dyDescent="0.3">
      <c r="A278" s="239"/>
      <c r="B278" s="18"/>
      <c r="C278" s="243"/>
      <c r="D278" s="241"/>
      <c r="E278" s="10"/>
      <c r="F278" s="296"/>
      <c r="G278" s="238"/>
      <c r="H278" s="238"/>
      <c r="I278" s="238"/>
      <c r="J278" s="238"/>
      <c r="K278" s="238"/>
      <c r="L278" s="238"/>
      <c r="M278" s="238"/>
      <c r="N278" s="238"/>
      <c r="O278" s="238"/>
      <c r="P278" s="234"/>
      <c r="Q278" s="234"/>
      <c r="R278" s="234"/>
      <c r="S278" s="234"/>
      <c r="T278" s="234"/>
      <c r="U278" s="234"/>
      <c r="V278" s="234"/>
      <c r="W278" s="238"/>
      <c r="X278" s="238"/>
      <c r="Y278" s="238"/>
      <c r="Z278" s="238"/>
      <c r="AA278" s="238"/>
      <c r="AB278" s="244"/>
    </row>
    <row r="279" spans="1:29" s="20" customFormat="1" x14ac:dyDescent="0.3">
      <c r="A279" s="12"/>
      <c r="B279" s="17"/>
      <c r="C279" s="245"/>
      <c r="D279" s="233"/>
      <c r="E279" s="10"/>
      <c r="F279" s="297"/>
      <c r="G279" s="246"/>
      <c r="H279" s="246"/>
      <c r="I279" s="246"/>
      <c r="J279" s="246"/>
      <c r="K279" s="246"/>
      <c r="L279" s="246"/>
      <c r="M279" s="246"/>
      <c r="N279" s="246"/>
      <c r="O279" s="246"/>
      <c r="P279" s="235"/>
      <c r="Q279" s="235"/>
      <c r="R279" s="235"/>
      <c r="S279" s="235"/>
      <c r="T279" s="235"/>
      <c r="U279" s="235"/>
      <c r="V279" s="235"/>
      <c r="W279" s="246"/>
      <c r="X279" s="246"/>
      <c r="Y279" s="246"/>
      <c r="Z279" s="246"/>
      <c r="AA279" s="246"/>
      <c r="AB279" s="247"/>
    </row>
    <row r="280" spans="1:29" x14ac:dyDescent="0.3">
      <c r="A280" s="11"/>
      <c r="P280" s="234"/>
      <c r="Q280" s="234"/>
      <c r="R280" s="234"/>
      <c r="S280" s="234"/>
      <c r="T280" s="234"/>
      <c r="U280" s="234"/>
      <c r="V280" s="234"/>
      <c r="AC280" s="6"/>
    </row>
    <row r="281" spans="1:29" x14ac:dyDescent="0.3">
      <c r="B281" s="9"/>
      <c r="C281" s="240"/>
      <c r="H281" s="234"/>
      <c r="J281" s="234"/>
      <c r="K281" s="234"/>
      <c r="L281" s="234"/>
      <c r="P281" s="234"/>
      <c r="Q281" s="234"/>
      <c r="R281" s="234"/>
      <c r="S281" s="234"/>
      <c r="T281" s="234"/>
      <c r="U281" s="234"/>
      <c r="V281" s="234"/>
      <c r="AC281" s="6"/>
    </row>
    <row r="282" spans="1:29" ht="9.9" customHeight="1" x14ac:dyDescent="0.3">
      <c r="AC282" s="6"/>
    </row>
    <row r="283" spans="1:29" x14ac:dyDescent="0.3">
      <c r="B283" s="9"/>
      <c r="AC283" s="6"/>
    </row>
    <row r="284" spans="1:29" s="8" customFormat="1" x14ac:dyDescent="0.3">
      <c r="A284" s="248"/>
      <c r="B284" s="6"/>
      <c r="C284" s="232"/>
      <c r="D284" s="233"/>
      <c r="E284" s="10"/>
      <c r="F284" s="295"/>
      <c r="G284" s="234"/>
      <c r="H284" s="235"/>
      <c r="I284" s="235"/>
      <c r="J284" s="235"/>
      <c r="K284" s="282"/>
      <c r="L284" s="282"/>
      <c r="M284" s="282"/>
      <c r="N284" s="235"/>
      <c r="O284" s="235"/>
      <c r="P284" s="235"/>
      <c r="Q284" s="235"/>
      <c r="R284" s="235"/>
      <c r="S284" s="235"/>
      <c r="T284" s="235"/>
      <c r="U284" s="235"/>
      <c r="V284" s="235"/>
      <c r="W284" s="235"/>
      <c r="X284" s="235"/>
      <c r="Y284" s="235"/>
      <c r="Z284" s="235"/>
      <c r="AA284" s="235"/>
      <c r="AB284" s="235"/>
    </row>
    <row r="285" spans="1:29" s="8" customFormat="1" x14ac:dyDescent="0.3">
      <c r="A285" s="248"/>
      <c r="B285" s="6"/>
      <c r="C285" s="232"/>
      <c r="D285" s="233"/>
      <c r="E285" s="10"/>
      <c r="F285" s="295"/>
      <c r="G285" s="234"/>
      <c r="H285" s="235"/>
      <c r="I285" s="235"/>
      <c r="J285" s="235"/>
      <c r="K285" s="235"/>
      <c r="L285" s="235"/>
      <c r="M285" s="235"/>
      <c r="N285" s="235"/>
      <c r="O285" s="235"/>
      <c r="P285" s="235"/>
      <c r="Q285" s="235"/>
      <c r="R285" s="235"/>
      <c r="S285" s="235"/>
      <c r="T285" s="235"/>
      <c r="U285" s="235"/>
      <c r="V285" s="235"/>
      <c r="W285" s="235"/>
      <c r="X285" s="235"/>
      <c r="Y285" s="235"/>
      <c r="Z285" s="235"/>
      <c r="AA285" s="235"/>
      <c r="AB285" s="235"/>
    </row>
    <row r="286" spans="1:29" s="8" customFormat="1" x14ac:dyDescent="0.3">
      <c r="A286" s="248"/>
      <c r="B286" s="6"/>
      <c r="C286" s="232"/>
      <c r="D286" s="233"/>
      <c r="E286" s="11"/>
      <c r="F286" s="295"/>
      <c r="G286" s="234"/>
      <c r="H286" s="235"/>
      <c r="I286" s="235"/>
      <c r="J286" s="235"/>
      <c r="K286" s="235"/>
      <c r="L286" s="235"/>
      <c r="M286" s="235"/>
      <c r="N286" s="235"/>
      <c r="O286" s="235"/>
      <c r="P286" s="235"/>
      <c r="Q286" s="235"/>
      <c r="R286" s="235"/>
      <c r="S286" s="235"/>
      <c r="T286" s="235"/>
      <c r="U286" s="235"/>
      <c r="V286" s="235"/>
      <c r="W286" s="235"/>
      <c r="X286" s="235"/>
      <c r="Y286" s="235"/>
      <c r="Z286" s="235"/>
      <c r="AA286" s="235"/>
      <c r="AB286" s="235"/>
    </row>
    <row r="287" spans="1:29" x14ac:dyDescent="0.3">
      <c r="AC287" s="6"/>
    </row>
    <row r="288" spans="1:29" x14ac:dyDescent="0.3">
      <c r="AC288" s="6"/>
    </row>
    <row r="289" spans="1:29" x14ac:dyDescent="0.3">
      <c r="A289" s="16"/>
      <c r="P289" s="234"/>
      <c r="Q289" s="234"/>
      <c r="R289" s="234"/>
      <c r="S289" s="234"/>
      <c r="T289" s="234"/>
      <c r="U289" s="234"/>
      <c r="V289" s="234"/>
      <c r="AC289" s="6"/>
    </row>
    <row r="290" spans="1:29" x14ac:dyDescent="0.3">
      <c r="A290" s="16"/>
      <c r="AC290" s="6"/>
    </row>
    <row r="291" spans="1:29" x14ac:dyDescent="0.3">
      <c r="A291" s="16"/>
      <c r="AC291" s="6"/>
    </row>
    <row r="292" spans="1:29" x14ac:dyDescent="0.3">
      <c r="A292" s="16"/>
      <c r="AC292" s="6"/>
    </row>
    <row r="293" spans="1:29" x14ac:dyDescent="0.3">
      <c r="A293" s="16"/>
      <c r="AC293" s="6"/>
    </row>
    <row r="294" spans="1:29" x14ac:dyDescent="0.3">
      <c r="A294" s="16"/>
      <c r="AC294" s="6"/>
    </row>
    <row r="295" spans="1:29" x14ac:dyDescent="0.3">
      <c r="A295" s="16"/>
      <c r="AC295" s="6"/>
    </row>
    <row r="296" spans="1:29" x14ac:dyDescent="0.3">
      <c r="A296" s="16"/>
      <c r="AC296" s="6"/>
    </row>
    <row r="297" spans="1:29" x14ac:dyDescent="0.3">
      <c r="A297" s="16"/>
      <c r="AC297" s="6"/>
    </row>
    <row r="298" spans="1:29" x14ac:dyDescent="0.3">
      <c r="A298" s="16"/>
      <c r="AC298" s="6"/>
    </row>
    <row r="299" spans="1:29" x14ac:dyDescent="0.3">
      <c r="A299" s="16"/>
      <c r="AC299" s="6"/>
    </row>
    <row r="300" spans="1:29" x14ac:dyDescent="0.3">
      <c r="A300" s="16"/>
      <c r="AC300" s="6"/>
    </row>
    <row r="301" spans="1:29" x14ac:dyDescent="0.3">
      <c r="A301" s="16"/>
      <c r="AC301" s="6"/>
    </row>
    <row r="302" spans="1:29" x14ac:dyDescent="0.3">
      <c r="A302" s="16"/>
      <c r="AC302" s="6"/>
    </row>
    <row r="303" spans="1:29" x14ac:dyDescent="0.3">
      <c r="A303" s="16"/>
      <c r="B303" s="14"/>
      <c r="AC303" s="6"/>
    </row>
    <row r="304" spans="1:29" x14ac:dyDescent="0.3">
      <c r="A304" s="16"/>
      <c r="AC304" s="6"/>
    </row>
    <row r="305" spans="1:29" x14ac:dyDescent="0.3">
      <c r="A305" s="16"/>
      <c r="AC305" s="6"/>
    </row>
    <row r="306" spans="1:29" x14ac:dyDescent="0.3">
      <c r="A306" s="16"/>
      <c r="AC306" s="6"/>
    </row>
    <row r="307" spans="1:29" x14ac:dyDescent="0.3">
      <c r="A307" s="16"/>
      <c r="AC307" s="6"/>
    </row>
    <row r="308" spans="1:29" x14ac:dyDescent="0.3">
      <c r="A308" s="16"/>
      <c r="AC308" s="6"/>
    </row>
    <row r="309" spans="1:29" x14ac:dyDescent="0.3">
      <c r="A309" s="16"/>
      <c r="AC309" s="6"/>
    </row>
    <row r="310" spans="1:29" x14ac:dyDescent="0.3">
      <c r="A310" s="16"/>
      <c r="AC310" s="6"/>
    </row>
    <row r="311" spans="1:29" x14ac:dyDescent="0.3">
      <c r="A311" s="16"/>
      <c r="B311" s="14"/>
      <c r="AC311" s="6"/>
    </row>
    <row r="312" spans="1:29" x14ac:dyDescent="0.3">
      <c r="A312" s="16"/>
      <c r="AC312" s="6"/>
    </row>
    <row r="313" spans="1:29" x14ac:dyDescent="0.3">
      <c r="A313" s="16"/>
      <c r="AC313" s="6"/>
    </row>
    <row r="314" spans="1:29" x14ac:dyDescent="0.3">
      <c r="A314" s="16"/>
      <c r="AC314" s="6"/>
    </row>
    <row r="315" spans="1:29" x14ac:dyDescent="0.3">
      <c r="A315" s="16"/>
      <c r="AC315" s="6"/>
    </row>
    <row r="316" spans="1:29" x14ac:dyDescent="0.3">
      <c r="A316" s="16"/>
      <c r="AC316" s="6"/>
    </row>
    <row r="317" spans="1:29" x14ac:dyDescent="0.3">
      <c r="A317" s="16"/>
      <c r="AC317" s="6"/>
    </row>
    <row r="318" spans="1:29" x14ac:dyDescent="0.3">
      <c r="A318" s="16"/>
      <c r="AC318" s="6"/>
    </row>
    <row r="319" spans="1:29" x14ac:dyDescent="0.3">
      <c r="A319" s="16"/>
      <c r="AC319" s="6"/>
    </row>
    <row r="320" spans="1:29" s="9" customFormat="1" x14ac:dyDescent="0.3">
      <c r="A320" s="16"/>
      <c r="C320" s="240"/>
      <c r="D320" s="241"/>
      <c r="E320" s="11"/>
      <c r="F320" s="295"/>
      <c r="G320" s="234"/>
      <c r="H320" s="234"/>
      <c r="I320" s="234"/>
      <c r="J320" s="234"/>
      <c r="K320" s="234"/>
      <c r="L320" s="234"/>
      <c r="M320" s="234"/>
      <c r="N320" s="234"/>
      <c r="O320" s="234"/>
      <c r="P320" s="234"/>
      <c r="Q320" s="234"/>
      <c r="R320" s="234"/>
      <c r="S320" s="234"/>
      <c r="T320" s="234"/>
      <c r="U320" s="234"/>
      <c r="V320" s="234"/>
      <c r="W320" s="234"/>
      <c r="X320" s="234"/>
      <c r="Y320" s="234"/>
      <c r="Z320" s="234"/>
      <c r="AA320" s="234"/>
      <c r="AB320" s="242"/>
    </row>
    <row r="321" spans="1:29" s="19" customFormat="1" x14ac:dyDescent="0.3">
      <c r="A321" s="239"/>
      <c r="C321" s="243"/>
      <c r="D321" s="241"/>
      <c r="E321" s="10"/>
      <c r="F321" s="296"/>
      <c r="G321" s="238"/>
      <c r="H321" s="238"/>
      <c r="I321" s="238"/>
      <c r="J321" s="238"/>
      <c r="K321" s="238"/>
      <c r="L321" s="238"/>
      <c r="M321" s="238"/>
      <c r="N321" s="238"/>
      <c r="O321" s="238"/>
      <c r="P321" s="234"/>
      <c r="Q321" s="234"/>
      <c r="R321" s="234"/>
      <c r="S321" s="234"/>
      <c r="T321" s="234"/>
      <c r="U321" s="234"/>
      <c r="V321" s="234"/>
      <c r="W321" s="238"/>
      <c r="X321" s="238"/>
      <c r="Y321" s="238"/>
      <c r="Z321" s="238"/>
      <c r="AA321" s="238"/>
      <c r="AB321" s="244"/>
    </row>
    <row r="322" spans="1:29" x14ac:dyDescent="0.3">
      <c r="A322" s="11"/>
      <c r="P322" s="234"/>
      <c r="Q322" s="234"/>
      <c r="R322" s="234"/>
      <c r="S322" s="234"/>
      <c r="T322" s="234"/>
      <c r="U322" s="234"/>
      <c r="V322" s="234"/>
      <c r="AC322" s="6"/>
    </row>
    <row r="323" spans="1:29" x14ac:dyDescent="0.3">
      <c r="B323" s="9"/>
      <c r="C323" s="240"/>
      <c r="H323" s="234"/>
      <c r="P323" s="234"/>
      <c r="Q323" s="234"/>
      <c r="R323" s="234"/>
      <c r="S323" s="234"/>
      <c r="T323" s="234"/>
      <c r="U323" s="234"/>
      <c r="V323" s="234"/>
      <c r="AC323" s="6"/>
    </row>
    <row r="324" spans="1:29" ht="9.9" customHeight="1" x14ac:dyDescent="0.3">
      <c r="AC324" s="6"/>
    </row>
    <row r="325" spans="1:29" x14ac:dyDescent="0.3">
      <c r="B325" s="9"/>
      <c r="AC325" s="6"/>
    </row>
    <row r="326" spans="1:29" s="8" customFormat="1" x14ac:dyDescent="0.3">
      <c r="A326" s="248"/>
      <c r="B326" s="6"/>
      <c r="C326" s="232"/>
      <c r="D326" s="233"/>
      <c r="E326" s="10"/>
      <c r="F326" s="295"/>
      <c r="G326" s="234"/>
      <c r="H326" s="235"/>
      <c r="I326" s="235"/>
      <c r="J326" s="235"/>
      <c r="K326" s="282"/>
      <c r="L326" s="282"/>
      <c r="M326" s="282"/>
      <c r="N326" s="235"/>
      <c r="O326" s="235"/>
      <c r="P326" s="235"/>
      <c r="Q326" s="235"/>
      <c r="R326" s="235"/>
      <c r="S326" s="235"/>
      <c r="T326" s="235"/>
      <c r="U326" s="235"/>
      <c r="V326" s="235"/>
      <c r="W326" s="235"/>
      <c r="X326" s="235"/>
      <c r="Y326" s="235"/>
      <c r="Z326" s="235"/>
      <c r="AA326" s="235"/>
      <c r="AB326" s="235"/>
    </row>
    <row r="327" spans="1:29" s="8" customFormat="1" x14ac:dyDescent="0.3">
      <c r="A327" s="248"/>
      <c r="B327" s="6"/>
      <c r="C327" s="232"/>
      <c r="D327" s="233"/>
      <c r="E327" s="10"/>
      <c r="F327" s="295"/>
      <c r="G327" s="234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  <c r="W327" s="235"/>
      <c r="X327" s="235"/>
      <c r="Y327" s="235"/>
      <c r="Z327" s="235"/>
      <c r="AA327" s="235"/>
      <c r="AB327" s="235"/>
    </row>
    <row r="328" spans="1:29" s="8" customFormat="1" x14ac:dyDescent="0.3">
      <c r="A328" s="248"/>
      <c r="B328" s="6"/>
      <c r="C328" s="232"/>
      <c r="D328" s="233"/>
      <c r="E328" s="11"/>
      <c r="F328" s="295"/>
      <c r="G328" s="234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5"/>
      <c r="W328" s="235"/>
      <c r="X328" s="235"/>
      <c r="Y328" s="235"/>
      <c r="Z328" s="235"/>
      <c r="AA328" s="235"/>
      <c r="AB328" s="235"/>
    </row>
    <row r="329" spans="1:29" x14ac:dyDescent="0.3">
      <c r="AC329" s="6"/>
    </row>
    <row r="330" spans="1:29" x14ac:dyDescent="0.3">
      <c r="AC330" s="6"/>
    </row>
    <row r="331" spans="1:29" x14ac:dyDescent="0.3">
      <c r="A331" s="16"/>
      <c r="C331" s="237"/>
      <c r="AC331" s="6"/>
    </row>
    <row r="332" spans="1:29" x14ac:dyDescent="0.3">
      <c r="A332" s="16"/>
      <c r="AC332" s="6"/>
    </row>
    <row r="333" spans="1:29" x14ac:dyDescent="0.3">
      <c r="A333" s="16"/>
      <c r="AC333" s="6"/>
    </row>
    <row r="334" spans="1:29" x14ac:dyDescent="0.3">
      <c r="A334" s="16"/>
      <c r="AC334" s="6"/>
    </row>
    <row r="335" spans="1:29" x14ac:dyDescent="0.3">
      <c r="A335" s="16"/>
      <c r="B335" s="249"/>
      <c r="AC335" s="6"/>
    </row>
    <row r="336" spans="1:29" x14ac:dyDescent="0.3">
      <c r="A336" s="16"/>
      <c r="AC336" s="6"/>
    </row>
    <row r="337" spans="1:29" x14ac:dyDescent="0.3">
      <c r="A337" s="16"/>
      <c r="AC337" s="6"/>
    </row>
    <row r="338" spans="1:29" x14ac:dyDescent="0.3">
      <c r="A338" s="16"/>
      <c r="AC338" s="6"/>
    </row>
    <row r="339" spans="1:29" x14ac:dyDescent="0.3">
      <c r="A339" s="16"/>
      <c r="AC339" s="6"/>
    </row>
    <row r="340" spans="1:29" x14ac:dyDescent="0.3">
      <c r="A340" s="16"/>
      <c r="AC340" s="6"/>
    </row>
    <row r="341" spans="1:29" x14ac:dyDescent="0.3">
      <c r="A341" s="16"/>
      <c r="AC341" s="6"/>
    </row>
    <row r="342" spans="1:29" x14ac:dyDescent="0.3">
      <c r="A342" s="16"/>
      <c r="P342" s="246"/>
      <c r="Q342" s="246"/>
      <c r="R342" s="246"/>
      <c r="S342" s="246"/>
      <c r="T342" s="246"/>
      <c r="U342" s="246"/>
      <c r="V342" s="246"/>
      <c r="AC342" s="6"/>
    </row>
    <row r="343" spans="1:29" s="20" customFormat="1" x14ac:dyDescent="0.3">
      <c r="A343" s="16"/>
      <c r="B343" s="6"/>
      <c r="C343" s="232"/>
      <c r="D343" s="233"/>
      <c r="E343" s="11"/>
      <c r="F343" s="295"/>
      <c r="G343" s="234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46"/>
      <c r="X343" s="246"/>
      <c r="Y343" s="246"/>
      <c r="Z343" s="246"/>
      <c r="AA343" s="246"/>
      <c r="AB343" s="247"/>
    </row>
    <row r="344" spans="1:29" x14ac:dyDescent="0.3">
      <c r="A344" s="16"/>
      <c r="AC344" s="6"/>
    </row>
    <row r="345" spans="1:29" x14ac:dyDescent="0.3">
      <c r="A345" s="16"/>
      <c r="AC345" s="6"/>
    </row>
    <row r="346" spans="1:29" x14ac:dyDescent="0.3">
      <c r="A346" s="16"/>
      <c r="AC346" s="6"/>
    </row>
    <row r="347" spans="1:29" x14ac:dyDescent="0.3">
      <c r="A347" s="16"/>
      <c r="AC347" s="6"/>
    </row>
    <row r="348" spans="1:29" x14ac:dyDescent="0.3">
      <c r="A348" s="16"/>
      <c r="AC348" s="6"/>
    </row>
    <row r="349" spans="1:29" x14ac:dyDescent="0.3">
      <c r="A349" s="16"/>
      <c r="AC349" s="6"/>
    </row>
    <row r="350" spans="1:29" s="8" customFormat="1" x14ac:dyDescent="0.3">
      <c r="A350" s="16"/>
      <c r="B350" s="6"/>
      <c r="C350" s="232"/>
      <c r="D350" s="233"/>
      <c r="E350" s="11"/>
      <c r="F350" s="295"/>
      <c r="G350" s="234"/>
      <c r="H350" s="235"/>
      <c r="I350" s="235"/>
      <c r="J350" s="235"/>
      <c r="K350" s="235"/>
      <c r="L350" s="235"/>
      <c r="M350" s="235"/>
      <c r="N350" s="235"/>
      <c r="O350" s="235"/>
      <c r="P350" s="235"/>
      <c r="Q350" s="235"/>
      <c r="R350" s="235"/>
      <c r="S350" s="235"/>
      <c r="T350" s="235"/>
      <c r="U350" s="235"/>
      <c r="V350" s="235"/>
      <c r="W350" s="235"/>
      <c r="X350" s="235"/>
      <c r="Y350" s="235"/>
      <c r="Z350" s="235"/>
      <c r="AA350" s="235"/>
      <c r="AB350" s="235"/>
    </row>
    <row r="351" spans="1:29" s="8" customFormat="1" x14ac:dyDescent="0.3">
      <c r="A351" s="16"/>
      <c r="B351" s="6"/>
      <c r="C351" s="232"/>
      <c r="D351" s="233"/>
      <c r="E351" s="11"/>
      <c r="F351" s="295"/>
      <c r="G351" s="234"/>
      <c r="H351" s="235"/>
      <c r="I351" s="235"/>
      <c r="J351" s="235"/>
      <c r="K351" s="235"/>
      <c r="L351" s="235"/>
      <c r="M351" s="235"/>
      <c r="N351" s="235"/>
      <c r="O351" s="235"/>
      <c r="P351" s="235"/>
      <c r="Q351" s="235"/>
      <c r="R351" s="235"/>
      <c r="S351" s="235"/>
      <c r="T351" s="235"/>
      <c r="U351" s="235"/>
      <c r="V351" s="235"/>
      <c r="W351" s="235"/>
      <c r="X351" s="235"/>
      <c r="Y351" s="235"/>
      <c r="Z351" s="235"/>
      <c r="AA351" s="235"/>
      <c r="AB351" s="235"/>
    </row>
    <row r="352" spans="1:29" x14ac:dyDescent="0.3">
      <c r="A352" s="16"/>
      <c r="AC352" s="6"/>
    </row>
    <row r="353" spans="1:29" x14ac:dyDescent="0.3">
      <c r="A353" s="16"/>
      <c r="AC353" s="6"/>
    </row>
    <row r="354" spans="1:29" x14ac:dyDescent="0.3">
      <c r="A354" s="16"/>
      <c r="AC354" s="6"/>
    </row>
    <row r="355" spans="1:29" x14ac:dyDescent="0.3">
      <c r="A355" s="16"/>
      <c r="AC355" s="6"/>
    </row>
    <row r="356" spans="1:29" x14ac:dyDescent="0.3">
      <c r="A356" s="16"/>
      <c r="AC356" s="6"/>
    </row>
    <row r="357" spans="1:29" x14ac:dyDescent="0.3">
      <c r="A357" s="16"/>
      <c r="AC357" s="6"/>
    </row>
    <row r="358" spans="1:29" x14ac:dyDescent="0.3">
      <c r="A358" s="16"/>
      <c r="AC358" s="6"/>
    </row>
    <row r="359" spans="1:29" x14ac:dyDescent="0.3">
      <c r="A359" s="16"/>
      <c r="AC359" s="6"/>
    </row>
    <row r="360" spans="1:29" x14ac:dyDescent="0.3">
      <c r="A360" s="16"/>
      <c r="AC360" s="6"/>
    </row>
    <row r="361" spans="1:29" s="9" customFormat="1" x14ac:dyDescent="0.3">
      <c r="A361" s="239"/>
      <c r="C361" s="240"/>
      <c r="D361" s="241"/>
      <c r="E361" s="11"/>
      <c r="F361" s="295"/>
      <c r="G361" s="234"/>
      <c r="H361" s="234"/>
      <c r="I361" s="234"/>
      <c r="J361" s="234"/>
      <c r="K361" s="234"/>
      <c r="L361" s="234"/>
      <c r="M361" s="234"/>
      <c r="N361" s="234"/>
      <c r="O361" s="234"/>
      <c r="P361" s="234"/>
      <c r="Q361" s="234"/>
      <c r="R361" s="234"/>
      <c r="S361" s="234"/>
      <c r="T361" s="234"/>
      <c r="U361" s="234"/>
      <c r="V361" s="234"/>
      <c r="W361" s="234"/>
      <c r="X361" s="234"/>
      <c r="Y361" s="234"/>
      <c r="Z361" s="234"/>
      <c r="AA361" s="234"/>
      <c r="AB361" s="242"/>
    </row>
    <row r="362" spans="1:29" s="20" customFormat="1" x14ac:dyDescent="0.3">
      <c r="A362" s="12"/>
      <c r="C362" s="245"/>
      <c r="D362" s="250"/>
      <c r="E362" s="10"/>
      <c r="F362" s="296"/>
      <c r="G362" s="238"/>
      <c r="H362" s="246"/>
      <c r="I362" s="246"/>
      <c r="J362" s="246"/>
      <c r="K362" s="246"/>
      <c r="L362" s="246"/>
      <c r="M362" s="246"/>
      <c r="N362" s="246"/>
      <c r="O362" s="246"/>
      <c r="P362" s="235"/>
      <c r="Q362" s="235"/>
      <c r="R362" s="235"/>
      <c r="S362" s="235"/>
      <c r="T362" s="235"/>
      <c r="U362" s="235"/>
      <c r="V362" s="235"/>
      <c r="W362" s="246"/>
      <c r="X362" s="246"/>
      <c r="Y362" s="246"/>
      <c r="Z362" s="246"/>
      <c r="AA362" s="246"/>
      <c r="AB362" s="247"/>
    </row>
    <row r="363" spans="1:29" s="20" customFormat="1" x14ac:dyDescent="0.3">
      <c r="A363" s="12"/>
      <c r="B363" s="17"/>
      <c r="C363" s="245"/>
      <c r="D363" s="250"/>
      <c r="E363" s="10"/>
      <c r="F363" s="297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7"/>
    </row>
    <row r="364" spans="1:29" x14ac:dyDescent="0.3">
      <c r="AC364" s="6"/>
    </row>
    <row r="365" spans="1:29" s="9" customFormat="1" x14ac:dyDescent="0.3">
      <c r="A365" s="251"/>
      <c r="C365" s="240"/>
      <c r="D365" s="241"/>
      <c r="E365" s="11"/>
      <c r="F365" s="295"/>
      <c r="G365" s="234"/>
      <c r="H365" s="234"/>
      <c r="I365" s="234"/>
      <c r="J365" s="234"/>
      <c r="K365" s="234"/>
      <c r="L365" s="234"/>
      <c r="M365" s="234"/>
      <c r="N365" s="234"/>
      <c r="O365" s="234"/>
      <c r="P365" s="234"/>
      <c r="Q365" s="234"/>
      <c r="R365" s="234"/>
      <c r="S365" s="234"/>
      <c r="T365" s="234"/>
      <c r="U365" s="234"/>
      <c r="V365" s="234"/>
      <c r="W365" s="234"/>
      <c r="X365" s="234"/>
      <c r="Y365" s="234"/>
      <c r="Z365" s="234"/>
      <c r="AA365" s="234"/>
      <c r="AB365" s="242"/>
    </row>
    <row r="366" spans="1:29" s="9" customFormat="1" x14ac:dyDescent="0.3">
      <c r="A366" s="251"/>
      <c r="C366" s="240"/>
      <c r="D366" s="241"/>
      <c r="E366" s="11"/>
      <c r="F366" s="295"/>
      <c r="G366" s="234"/>
      <c r="H366" s="234"/>
      <c r="I366" s="234"/>
      <c r="J366" s="234"/>
      <c r="K366" s="234"/>
      <c r="L366" s="234"/>
      <c r="M366" s="234"/>
      <c r="N366" s="234"/>
      <c r="O366" s="234"/>
      <c r="P366" s="234"/>
      <c r="Q366" s="234"/>
      <c r="R366" s="234"/>
      <c r="S366" s="234"/>
      <c r="T366" s="234"/>
      <c r="U366" s="234"/>
      <c r="V366" s="234"/>
      <c r="W366" s="234"/>
      <c r="X366" s="234"/>
      <c r="Y366" s="234"/>
      <c r="Z366" s="234"/>
      <c r="AA366" s="234"/>
      <c r="AB366" s="242"/>
    </row>
    <row r="367" spans="1:29" x14ac:dyDescent="0.3">
      <c r="B367" s="9"/>
      <c r="C367" s="240"/>
      <c r="H367" s="234"/>
      <c r="P367" s="234"/>
      <c r="Q367" s="234"/>
      <c r="R367" s="234"/>
      <c r="S367" s="234"/>
      <c r="T367" s="234"/>
      <c r="U367" s="234"/>
      <c r="V367" s="234"/>
      <c r="AC367" s="6"/>
    </row>
    <row r="368" spans="1:29" ht="9.9" customHeight="1" x14ac:dyDescent="0.3">
      <c r="AC368" s="6"/>
    </row>
    <row r="369" spans="1:29" x14ac:dyDescent="0.3">
      <c r="B369" s="9"/>
      <c r="AC369" s="6"/>
    </row>
    <row r="370" spans="1:29" s="8" customFormat="1" ht="15" customHeight="1" x14ac:dyDescent="0.3">
      <c r="A370" s="248"/>
      <c r="B370" s="6"/>
      <c r="C370" s="232"/>
      <c r="D370" s="233"/>
      <c r="E370" s="10"/>
      <c r="F370" s="295"/>
      <c r="G370" s="234"/>
      <c r="H370" s="235"/>
      <c r="I370" s="235"/>
      <c r="J370" s="235"/>
      <c r="K370" s="282"/>
      <c r="L370" s="282"/>
      <c r="M370" s="282"/>
      <c r="N370" s="235"/>
      <c r="O370" s="235"/>
      <c r="P370" s="235"/>
      <c r="Q370" s="235"/>
      <c r="R370" s="235"/>
      <c r="S370" s="235"/>
      <c r="T370" s="235"/>
      <c r="U370" s="235"/>
      <c r="V370" s="235"/>
      <c r="W370" s="235"/>
      <c r="X370" s="235"/>
      <c r="Y370" s="235"/>
      <c r="Z370" s="235"/>
      <c r="AA370" s="235"/>
      <c r="AB370" s="235"/>
    </row>
    <row r="371" spans="1:29" s="8" customFormat="1" x14ac:dyDescent="0.3">
      <c r="A371" s="248"/>
      <c r="B371" s="6"/>
      <c r="C371" s="232"/>
      <c r="D371" s="233"/>
      <c r="E371" s="10"/>
      <c r="F371" s="295"/>
      <c r="G371" s="234"/>
      <c r="H371" s="235"/>
      <c r="I371" s="235"/>
      <c r="J371" s="235"/>
      <c r="K371" s="235"/>
      <c r="L371" s="235"/>
      <c r="M371" s="235"/>
      <c r="N371" s="235"/>
      <c r="O371" s="235"/>
      <c r="P371" s="235"/>
      <c r="Q371" s="235"/>
      <c r="R371" s="235"/>
      <c r="S371" s="235"/>
      <c r="T371" s="235"/>
      <c r="U371" s="235"/>
      <c r="V371" s="235"/>
      <c r="W371" s="235"/>
      <c r="X371" s="235"/>
      <c r="Y371" s="235"/>
      <c r="Z371" s="235"/>
      <c r="AA371" s="235"/>
      <c r="AB371" s="235"/>
    </row>
    <row r="372" spans="1:29" s="8" customFormat="1" x14ac:dyDescent="0.3">
      <c r="A372" s="248"/>
      <c r="B372" s="6"/>
      <c r="C372" s="232"/>
      <c r="D372" s="233"/>
      <c r="E372" s="11"/>
      <c r="F372" s="295"/>
      <c r="G372" s="234"/>
      <c r="H372" s="235"/>
      <c r="I372" s="235"/>
      <c r="J372" s="235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5"/>
      <c r="W372" s="235"/>
      <c r="X372" s="235"/>
      <c r="Y372" s="235"/>
      <c r="Z372" s="235"/>
      <c r="AA372" s="235"/>
      <c r="AB372" s="235"/>
    </row>
    <row r="373" spans="1:29" x14ac:dyDescent="0.3">
      <c r="AC373" s="6"/>
    </row>
    <row r="374" spans="1:29" x14ac:dyDescent="0.3">
      <c r="AC374" s="6"/>
    </row>
    <row r="375" spans="1:29" x14ac:dyDescent="0.3">
      <c r="A375" s="16"/>
      <c r="AC375" s="6"/>
    </row>
    <row r="376" spans="1:29" x14ac:dyDescent="0.3">
      <c r="A376" s="16"/>
      <c r="AC376" s="6"/>
    </row>
    <row r="377" spans="1:29" x14ac:dyDescent="0.3">
      <c r="A377" s="16"/>
      <c r="AC377" s="6"/>
    </row>
    <row r="378" spans="1:29" x14ac:dyDescent="0.3">
      <c r="A378" s="16"/>
      <c r="AC378" s="6"/>
    </row>
    <row r="379" spans="1:29" x14ac:dyDescent="0.3">
      <c r="A379" s="16"/>
      <c r="AC379" s="6"/>
    </row>
    <row r="380" spans="1:29" x14ac:dyDescent="0.3">
      <c r="A380" s="16"/>
      <c r="AC380" s="6"/>
    </row>
    <row r="381" spans="1:29" x14ac:dyDescent="0.3">
      <c r="A381" s="16"/>
      <c r="AC381" s="6"/>
    </row>
    <row r="382" spans="1:29" x14ac:dyDescent="0.3">
      <c r="A382" s="16"/>
      <c r="C382" s="237"/>
      <c r="AC382" s="6"/>
    </row>
    <row r="383" spans="1:29" x14ac:dyDescent="0.3">
      <c r="A383" s="16"/>
      <c r="AC383" s="6"/>
    </row>
    <row r="384" spans="1:29" x14ac:dyDescent="0.3">
      <c r="A384" s="16"/>
      <c r="AC384" s="6"/>
    </row>
    <row r="385" spans="1:29" x14ac:dyDescent="0.3">
      <c r="A385" s="16"/>
      <c r="AC385" s="6"/>
    </row>
    <row r="386" spans="1:29" x14ac:dyDescent="0.3">
      <c r="A386" s="16"/>
      <c r="AC386" s="6"/>
    </row>
    <row r="387" spans="1:29" x14ac:dyDescent="0.3">
      <c r="A387" s="16"/>
      <c r="AC387" s="6"/>
    </row>
    <row r="388" spans="1:29" x14ac:dyDescent="0.3">
      <c r="A388" s="16"/>
      <c r="AC388" s="6"/>
    </row>
    <row r="389" spans="1:29" x14ac:dyDescent="0.3">
      <c r="A389" s="16"/>
      <c r="AC389" s="6"/>
    </row>
    <row r="390" spans="1:29" x14ac:dyDescent="0.3">
      <c r="A390" s="16"/>
      <c r="AC390" s="6"/>
    </row>
    <row r="391" spans="1:29" x14ac:dyDescent="0.3">
      <c r="A391" s="16"/>
      <c r="AC391" s="6"/>
    </row>
    <row r="392" spans="1:29" x14ac:dyDescent="0.3">
      <c r="A392" s="16"/>
      <c r="AC392" s="6"/>
    </row>
    <row r="393" spans="1:29" x14ac:dyDescent="0.3">
      <c r="A393" s="16"/>
      <c r="C393" s="252"/>
      <c r="AC393" s="6"/>
    </row>
    <row r="394" spans="1:29" x14ac:dyDescent="0.3">
      <c r="A394" s="16"/>
      <c r="AC394" s="6"/>
    </row>
    <row r="395" spans="1:29" x14ac:dyDescent="0.3">
      <c r="A395" s="16"/>
      <c r="AC395" s="6"/>
    </row>
    <row r="396" spans="1:29" x14ac:dyDescent="0.3">
      <c r="A396" s="16"/>
      <c r="AC396" s="6"/>
    </row>
    <row r="397" spans="1:29" x14ac:dyDescent="0.3">
      <c r="A397" s="16"/>
      <c r="AC397" s="6"/>
    </row>
    <row r="398" spans="1:29" x14ac:dyDescent="0.3">
      <c r="A398" s="16"/>
      <c r="AC398" s="6"/>
    </row>
    <row r="399" spans="1:29" x14ac:dyDescent="0.3">
      <c r="A399" s="16"/>
      <c r="AC399" s="6"/>
    </row>
    <row r="400" spans="1:29" x14ac:dyDescent="0.3">
      <c r="A400" s="16"/>
      <c r="AC400" s="6"/>
    </row>
    <row r="401" spans="1:29" x14ac:dyDescent="0.3">
      <c r="A401" s="16"/>
      <c r="B401" s="14"/>
      <c r="AC401" s="6"/>
    </row>
    <row r="402" spans="1:29" x14ac:dyDescent="0.3">
      <c r="A402" s="16"/>
      <c r="AC402" s="6"/>
    </row>
    <row r="403" spans="1:29" x14ac:dyDescent="0.3">
      <c r="A403" s="16"/>
      <c r="AC403" s="6"/>
    </row>
    <row r="404" spans="1:29" x14ac:dyDescent="0.3">
      <c r="A404" s="16"/>
      <c r="AC404" s="6"/>
    </row>
    <row r="405" spans="1:29" x14ac:dyDescent="0.3">
      <c r="A405" s="16"/>
      <c r="AC405" s="6"/>
    </row>
    <row r="406" spans="1:29" s="9" customFormat="1" x14ac:dyDescent="0.3">
      <c r="A406" s="239"/>
      <c r="C406" s="240"/>
      <c r="D406" s="241"/>
      <c r="E406" s="11"/>
      <c r="F406" s="295"/>
      <c r="G406" s="234"/>
      <c r="H406" s="234"/>
      <c r="I406" s="234"/>
      <c r="J406" s="234"/>
      <c r="K406" s="234"/>
      <c r="L406" s="234"/>
      <c r="M406" s="234"/>
      <c r="N406" s="234"/>
      <c r="O406" s="234"/>
      <c r="P406" s="234"/>
      <c r="Q406" s="234"/>
      <c r="R406" s="234"/>
      <c r="S406" s="234"/>
      <c r="T406" s="234"/>
      <c r="U406" s="234"/>
      <c r="V406" s="234"/>
      <c r="W406" s="234"/>
      <c r="X406" s="234"/>
      <c r="Y406" s="234"/>
      <c r="Z406" s="234"/>
      <c r="AA406" s="234"/>
      <c r="AB406" s="242"/>
    </row>
    <row r="407" spans="1:29" s="20" customFormat="1" x14ac:dyDescent="0.3">
      <c r="A407" s="12"/>
      <c r="C407" s="245"/>
      <c r="D407" s="250"/>
      <c r="E407" s="10"/>
      <c r="F407" s="296"/>
      <c r="G407" s="238"/>
      <c r="H407" s="246"/>
      <c r="I407" s="246"/>
      <c r="J407" s="246"/>
      <c r="K407" s="246"/>
      <c r="L407" s="246"/>
      <c r="M407" s="246"/>
      <c r="N407" s="246"/>
      <c r="O407" s="246"/>
      <c r="P407" s="235"/>
      <c r="Q407" s="235"/>
      <c r="R407" s="235"/>
      <c r="S407" s="235"/>
      <c r="T407" s="235"/>
      <c r="U407" s="235"/>
      <c r="V407" s="235"/>
      <c r="W407" s="246"/>
      <c r="X407" s="246"/>
      <c r="Y407" s="246"/>
      <c r="Z407" s="246"/>
      <c r="AA407" s="246"/>
      <c r="AB407" s="247"/>
    </row>
    <row r="408" spans="1:29" s="20" customFormat="1" x14ac:dyDescent="0.3">
      <c r="A408" s="12"/>
      <c r="B408" s="17"/>
      <c r="C408" s="245"/>
      <c r="D408" s="250"/>
      <c r="E408" s="10"/>
      <c r="F408" s="297"/>
      <c r="G408" s="246"/>
      <c r="H408" s="246"/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7"/>
    </row>
    <row r="409" spans="1:29" s="9" customFormat="1" x14ac:dyDescent="0.3">
      <c r="A409" s="251"/>
      <c r="C409" s="240"/>
      <c r="D409" s="241"/>
      <c r="E409" s="11"/>
      <c r="F409" s="295"/>
      <c r="G409" s="234"/>
      <c r="H409" s="234"/>
      <c r="I409" s="234"/>
      <c r="J409" s="234"/>
      <c r="K409" s="234"/>
      <c r="L409" s="234"/>
      <c r="M409" s="234"/>
      <c r="N409" s="234"/>
      <c r="O409" s="234"/>
      <c r="P409" s="234"/>
      <c r="Q409" s="234"/>
      <c r="R409" s="234"/>
      <c r="S409" s="234"/>
      <c r="T409" s="234"/>
      <c r="U409" s="234"/>
      <c r="V409" s="234"/>
      <c r="W409" s="234"/>
      <c r="X409" s="234"/>
      <c r="Y409" s="234"/>
      <c r="Z409" s="234"/>
      <c r="AA409" s="234"/>
      <c r="AB409" s="242"/>
    </row>
    <row r="410" spans="1:29" x14ac:dyDescent="0.3">
      <c r="B410" s="9"/>
      <c r="C410" s="240"/>
      <c r="H410" s="234"/>
      <c r="P410" s="234"/>
      <c r="Q410" s="234"/>
      <c r="R410" s="234"/>
      <c r="S410" s="234"/>
      <c r="T410" s="234"/>
      <c r="U410" s="234"/>
      <c r="V410" s="234"/>
      <c r="AC410" s="6"/>
    </row>
    <row r="411" spans="1:29" ht="9.9" customHeight="1" x14ac:dyDescent="0.3">
      <c r="AC411" s="6"/>
    </row>
    <row r="412" spans="1:29" x14ac:dyDescent="0.3">
      <c r="B412" s="9"/>
      <c r="AC412" s="6"/>
    </row>
    <row r="413" spans="1:29" s="8" customFormat="1" ht="15" customHeight="1" x14ac:dyDescent="0.3">
      <c r="A413" s="248"/>
      <c r="B413" s="6"/>
      <c r="C413" s="232"/>
      <c r="D413" s="233"/>
      <c r="E413" s="10"/>
      <c r="F413" s="295"/>
      <c r="G413" s="234"/>
      <c r="H413" s="235"/>
      <c r="I413" s="235"/>
      <c r="J413" s="235"/>
      <c r="K413" s="282"/>
      <c r="L413" s="282"/>
      <c r="M413" s="282"/>
      <c r="N413" s="235"/>
      <c r="O413" s="235"/>
      <c r="P413" s="235"/>
      <c r="Q413" s="235"/>
      <c r="R413" s="235"/>
      <c r="S413" s="235"/>
      <c r="T413" s="235"/>
      <c r="U413" s="235"/>
      <c r="V413" s="235"/>
      <c r="W413" s="235"/>
      <c r="X413" s="235"/>
      <c r="Y413" s="235"/>
      <c r="Z413" s="235"/>
      <c r="AA413" s="235"/>
      <c r="AB413" s="235"/>
    </row>
    <row r="414" spans="1:29" s="8" customFormat="1" x14ac:dyDescent="0.3">
      <c r="A414" s="248"/>
      <c r="B414" s="6"/>
      <c r="C414" s="232"/>
      <c r="D414" s="233"/>
      <c r="E414" s="10"/>
      <c r="F414" s="295"/>
      <c r="G414" s="234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5"/>
      <c r="W414" s="235"/>
      <c r="X414" s="235"/>
      <c r="Y414" s="235"/>
      <c r="Z414" s="235"/>
      <c r="AA414" s="235"/>
      <c r="AB414" s="235"/>
    </row>
    <row r="415" spans="1:29" s="8" customFormat="1" x14ac:dyDescent="0.3">
      <c r="A415" s="248"/>
      <c r="B415" s="6"/>
      <c r="C415" s="232"/>
      <c r="D415" s="233"/>
      <c r="E415" s="11"/>
      <c r="F415" s="295"/>
      <c r="G415" s="234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235"/>
      <c r="W415" s="235"/>
      <c r="X415" s="235"/>
      <c r="Y415" s="235"/>
      <c r="Z415" s="235"/>
      <c r="AA415" s="235"/>
      <c r="AB415" s="235"/>
    </row>
    <row r="416" spans="1:29" s="20" customFormat="1" x14ac:dyDescent="0.3">
      <c r="A416" s="12"/>
      <c r="B416" s="17"/>
      <c r="C416" s="245"/>
      <c r="D416" s="250"/>
      <c r="E416" s="10"/>
      <c r="F416" s="297"/>
      <c r="G416" s="246"/>
      <c r="H416" s="246"/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7"/>
    </row>
    <row r="417" spans="1:29" s="20" customFormat="1" x14ac:dyDescent="0.3">
      <c r="A417" s="12"/>
      <c r="B417" s="17"/>
      <c r="C417" s="245"/>
      <c r="D417" s="250"/>
      <c r="E417" s="10"/>
      <c r="F417" s="298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5"/>
      <c r="W417" s="235"/>
      <c r="X417" s="246"/>
      <c r="Y417" s="246"/>
      <c r="Z417" s="246"/>
      <c r="AA417" s="246"/>
      <c r="AB417" s="247"/>
    </row>
    <row r="418" spans="1:29" x14ac:dyDescent="0.3">
      <c r="A418" s="16"/>
      <c r="B418" s="14"/>
      <c r="C418" s="237"/>
      <c r="D418" s="15"/>
      <c r="AC418" s="6"/>
    </row>
    <row r="419" spans="1:29" x14ac:dyDescent="0.3">
      <c r="A419" s="16"/>
      <c r="B419" s="14"/>
      <c r="C419" s="237"/>
      <c r="D419" s="253"/>
      <c r="AC419" s="6"/>
    </row>
    <row r="420" spans="1:29" x14ac:dyDescent="0.3">
      <c r="A420" s="16"/>
      <c r="B420" s="14"/>
      <c r="C420" s="237"/>
      <c r="D420" s="253"/>
      <c r="AC420" s="6"/>
    </row>
    <row r="421" spans="1:29" x14ac:dyDescent="0.3">
      <c r="A421" s="16"/>
      <c r="B421" s="14"/>
      <c r="C421" s="237"/>
      <c r="D421" s="253"/>
      <c r="AC421" s="6"/>
    </row>
    <row r="422" spans="1:29" x14ac:dyDescent="0.3">
      <c r="A422" s="16"/>
      <c r="B422" s="14"/>
      <c r="C422" s="237"/>
      <c r="D422" s="253"/>
      <c r="AC422" s="6"/>
    </row>
    <row r="423" spans="1:29" x14ac:dyDescent="0.3">
      <c r="A423" s="16"/>
      <c r="B423" s="14"/>
      <c r="C423" s="237"/>
      <c r="D423" s="253"/>
      <c r="AC423" s="6"/>
    </row>
    <row r="424" spans="1:29" x14ac:dyDescent="0.3">
      <c r="A424" s="16"/>
      <c r="B424" s="14"/>
      <c r="C424" s="237"/>
      <c r="D424" s="253"/>
      <c r="AC424" s="6"/>
    </row>
    <row r="425" spans="1:29" x14ac:dyDescent="0.3">
      <c r="A425" s="16"/>
      <c r="D425" s="253"/>
      <c r="AC425" s="6"/>
    </row>
    <row r="426" spans="1:29" x14ac:dyDescent="0.3">
      <c r="A426" s="16"/>
      <c r="D426" s="253"/>
      <c r="AC426" s="6"/>
    </row>
    <row r="427" spans="1:29" x14ac:dyDescent="0.3">
      <c r="A427" s="16"/>
      <c r="D427" s="253"/>
      <c r="AC427" s="6"/>
    </row>
    <row r="428" spans="1:29" x14ac:dyDescent="0.3">
      <c r="A428" s="16"/>
      <c r="B428" s="14"/>
      <c r="C428" s="237"/>
      <c r="D428" s="253"/>
      <c r="AC428" s="6"/>
    </row>
    <row r="429" spans="1:29" x14ac:dyDescent="0.3">
      <c r="A429" s="16"/>
      <c r="B429" s="14"/>
      <c r="D429" s="253"/>
      <c r="AC429" s="6"/>
    </row>
    <row r="430" spans="1:29" x14ac:dyDescent="0.3">
      <c r="A430" s="16"/>
      <c r="B430" s="14"/>
      <c r="C430" s="237"/>
      <c r="D430" s="253"/>
      <c r="AC430" s="6"/>
    </row>
    <row r="431" spans="1:29" x14ac:dyDescent="0.3">
      <c r="A431" s="16"/>
      <c r="B431" s="14"/>
      <c r="C431" s="237"/>
      <c r="D431" s="253"/>
      <c r="AC431" s="6"/>
    </row>
    <row r="432" spans="1:29" x14ac:dyDescent="0.3">
      <c r="A432" s="16"/>
      <c r="B432" s="14"/>
      <c r="C432" s="237"/>
      <c r="D432" s="253"/>
      <c r="AC432" s="6"/>
    </row>
    <row r="433" spans="1:34" x14ac:dyDescent="0.3">
      <c r="A433" s="16"/>
      <c r="B433" s="14"/>
      <c r="C433" s="237"/>
      <c r="D433" s="253"/>
      <c r="AC433" s="6"/>
    </row>
    <row r="434" spans="1:34" x14ac:dyDescent="0.3">
      <c r="A434" s="16"/>
      <c r="B434" s="14"/>
      <c r="C434" s="237"/>
      <c r="D434" s="253"/>
      <c r="AC434" s="6"/>
    </row>
    <row r="435" spans="1:34" s="20" customFormat="1" x14ac:dyDescent="0.3">
      <c r="A435" s="16"/>
      <c r="B435" s="14"/>
      <c r="C435" s="237"/>
      <c r="D435" s="233"/>
      <c r="E435" s="10"/>
      <c r="F435" s="295"/>
      <c r="G435" s="234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5"/>
      <c r="W435" s="246"/>
      <c r="X435" s="246"/>
      <c r="Y435" s="246"/>
      <c r="Z435" s="246"/>
      <c r="AA435" s="246"/>
      <c r="AB435" s="247"/>
    </row>
    <row r="436" spans="1:34" s="20" customFormat="1" x14ac:dyDescent="0.3">
      <c r="A436" s="16"/>
      <c r="B436" s="14"/>
      <c r="C436" s="237"/>
      <c r="D436" s="233"/>
      <c r="E436" s="10"/>
      <c r="F436" s="295"/>
      <c r="G436" s="234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5"/>
      <c r="W436" s="246"/>
      <c r="X436" s="246"/>
      <c r="Y436" s="246"/>
      <c r="Z436" s="246"/>
      <c r="AA436" s="246"/>
      <c r="AB436" s="247"/>
    </row>
    <row r="437" spans="1:34" s="20" customFormat="1" x14ac:dyDescent="0.3">
      <c r="A437" s="16"/>
      <c r="B437" s="6"/>
      <c r="C437" s="232"/>
      <c r="D437" s="233"/>
      <c r="E437" s="11"/>
      <c r="F437" s="295"/>
      <c r="G437" s="234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235"/>
      <c r="W437" s="246"/>
      <c r="X437" s="246"/>
      <c r="Y437" s="246"/>
      <c r="Z437" s="246"/>
      <c r="AA437" s="246"/>
      <c r="AB437" s="247"/>
    </row>
    <row r="438" spans="1:34" s="20" customFormat="1" x14ac:dyDescent="0.3">
      <c r="A438" s="16"/>
      <c r="B438" s="14"/>
      <c r="C438" s="237"/>
      <c r="D438" s="233"/>
      <c r="E438" s="10"/>
      <c r="F438" s="295"/>
      <c r="G438" s="234"/>
      <c r="H438" s="235"/>
      <c r="I438" s="235"/>
      <c r="J438" s="235"/>
      <c r="K438" s="235"/>
      <c r="L438" s="235"/>
      <c r="M438" s="235"/>
      <c r="N438" s="235"/>
      <c r="O438" s="235"/>
      <c r="P438" s="235"/>
      <c r="Q438" s="235"/>
      <c r="R438" s="235"/>
      <c r="S438" s="235"/>
      <c r="T438" s="235"/>
      <c r="U438" s="235"/>
      <c r="V438" s="235"/>
      <c r="W438" s="246"/>
      <c r="X438" s="246"/>
      <c r="Y438" s="246"/>
      <c r="Z438" s="246"/>
      <c r="AA438" s="246"/>
      <c r="AB438" s="247"/>
    </row>
    <row r="439" spans="1:34" s="20" customFormat="1" x14ac:dyDescent="0.3">
      <c r="A439" s="16"/>
      <c r="B439" s="14"/>
      <c r="C439" s="237"/>
      <c r="D439" s="233"/>
      <c r="E439" s="10"/>
      <c r="F439" s="295"/>
      <c r="G439" s="234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5"/>
      <c r="W439" s="246"/>
      <c r="X439" s="246"/>
      <c r="Y439" s="246"/>
      <c r="Z439" s="246"/>
      <c r="AA439" s="246"/>
      <c r="AB439" s="247"/>
    </row>
    <row r="440" spans="1:34" s="20" customFormat="1" x14ac:dyDescent="0.3">
      <c r="A440" s="16"/>
      <c r="B440" s="14"/>
      <c r="C440" s="237"/>
      <c r="D440" s="233"/>
      <c r="E440" s="10"/>
      <c r="F440" s="295"/>
      <c r="G440" s="234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5"/>
      <c r="W440" s="246"/>
      <c r="X440" s="246"/>
      <c r="Y440" s="246"/>
      <c r="Z440" s="246"/>
      <c r="AA440" s="246"/>
      <c r="AB440" s="247"/>
    </row>
    <row r="441" spans="1:34" s="20" customFormat="1" x14ac:dyDescent="0.3">
      <c r="A441" s="16"/>
      <c r="B441" s="14"/>
      <c r="C441" s="237"/>
      <c r="D441" s="233"/>
      <c r="E441" s="10"/>
      <c r="F441" s="298"/>
      <c r="G441" s="235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5"/>
      <c r="W441" s="246"/>
      <c r="X441" s="246"/>
      <c r="Y441" s="246"/>
      <c r="Z441" s="246"/>
      <c r="AA441" s="246"/>
      <c r="AB441" s="247"/>
    </row>
    <row r="442" spans="1:34" s="20" customFormat="1" x14ac:dyDescent="0.3">
      <c r="A442" s="16"/>
      <c r="B442" s="14"/>
      <c r="C442" s="237"/>
      <c r="D442" s="233"/>
      <c r="E442" s="10"/>
      <c r="F442" s="298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5"/>
      <c r="W442" s="246"/>
      <c r="X442" s="246"/>
      <c r="Y442" s="246"/>
      <c r="Z442" s="246"/>
      <c r="AA442" s="246"/>
      <c r="AB442" s="247"/>
    </row>
    <row r="443" spans="1:34" s="20" customFormat="1" x14ac:dyDescent="0.3">
      <c r="A443" s="16"/>
      <c r="B443" s="6"/>
      <c r="C443" s="6"/>
      <c r="D443" s="236"/>
      <c r="F443" s="298"/>
      <c r="G443" s="235"/>
      <c r="H443" s="246"/>
      <c r="I443" s="246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5"/>
      <c r="W443" s="246"/>
      <c r="X443" s="246"/>
      <c r="Y443" s="246"/>
      <c r="Z443" s="246"/>
      <c r="AA443" s="246"/>
      <c r="AB443" s="247"/>
    </row>
    <row r="444" spans="1:34" s="20" customFormat="1" x14ac:dyDescent="0.3">
      <c r="A444" s="16"/>
      <c r="B444" s="6"/>
      <c r="C444" s="232"/>
      <c r="D444" s="233"/>
      <c r="E444" s="11"/>
      <c r="F444" s="295"/>
      <c r="G444" s="234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  <c r="W444" s="246"/>
      <c r="X444" s="246"/>
      <c r="Y444" s="246"/>
      <c r="Z444" s="246"/>
      <c r="AA444" s="246"/>
      <c r="AB444" s="247"/>
    </row>
    <row r="445" spans="1:34" s="20" customFormat="1" x14ac:dyDescent="0.3">
      <c r="A445" s="16"/>
      <c r="B445" s="14"/>
      <c r="C445" s="237"/>
      <c r="D445" s="233"/>
      <c r="E445" s="10"/>
      <c r="F445" s="295"/>
      <c r="G445" s="234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5"/>
      <c r="W445" s="246"/>
      <c r="X445" s="246"/>
      <c r="Y445" s="246"/>
      <c r="Z445" s="246"/>
      <c r="AA445" s="246"/>
      <c r="AB445" s="247"/>
    </row>
    <row r="446" spans="1:34" s="20" customFormat="1" x14ac:dyDescent="0.3">
      <c r="A446" s="16"/>
      <c r="B446" s="14"/>
      <c r="C446" s="237"/>
      <c r="D446" s="233"/>
      <c r="E446" s="10"/>
      <c r="F446" s="295"/>
      <c r="G446" s="234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/>
      <c r="W446" s="235"/>
      <c r="X446" s="246"/>
      <c r="Y446" s="246"/>
      <c r="Z446" s="235"/>
      <c r="AA446" s="235"/>
      <c r="AB446" s="13"/>
      <c r="AC446" s="6"/>
      <c r="AD446" s="6"/>
      <c r="AE446" s="6"/>
      <c r="AF446" s="6"/>
      <c r="AG446" s="6"/>
      <c r="AH446" s="6"/>
    </row>
    <row r="447" spans="1:34" x14ac:dyDescent="0.3">
      <c r="A447" s="16"/>
      <c r="C447" s="6"/>
      <c r="D447" s="253"/>
      <c r="F447" s="298"/>
      <c r="G447" s="235"/>
      <c r="AC447" s="6"/>
    </row>
    <row r="448" spans="1:34" s="19" customFormat="1" x14ac:dyDescent="0.3">
      <c r="A448" s="239"/>
      <c r="B448" s="18"/>
      <c r="D448" s="254"/>
      <c r="E448" s="10"/>
      <c r="F448" s="295"/>
      <c r="G448" s="234"/>
      <c r="H448" s="234"/>
      <c r="I448" s="234"/>
      <c r="J448" s="234"/>
      <c r="K448" s="234"/>
      <c r="L448" s="234"/>
      <c r="M448" s="234"/>
      <c r="N448" s="234"/>
      <c r="O448" s="234"/>
      <c r="P448" s="234"/>
      <c r="Q448" s="234"/>
      <c r="R448" s="234"/>
      <c r="S448" s="234"/>
      <c r="T448" s="234"/>
      <c r="U448" s="234"/>
      <c r="V448" s="234"/>
      <c r="W448" s="234"/>
      <c r="X448" s="238"/>
      <c r="Y448" s="238"/>
      <c r="Z448" s="238"/>
      <c r="AA448" s="238"/>
      <c r="AB448" s="244"/>
    </row>
    <row r="449" spans="1:29" s="20" customFormat="1" x14ac:dyDescent="0.3">
      <c r="A449" s="12"/>
      <c r="C449" s="245"/>
      <c r="D449" s="250"/>
      <c r="E449" s="10"/>
      <c r="F449" s="296"/>
      <c r="G449" s="238"/>
      <c r="H449" s="246"/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7"/>
    </row>
    <row r="450" spans="1:29" s="20" customFormat="1" x14ac:dyDescent="0.3">
      <c r="A450" s="12"/>
      <c r="C450" s="245"/>
      <c r="D450" s="250"/>
      <c r="E450" s="10"/>
      <c r="F450" s="296"/>
      <c r="G450" s="238"/>
      <c r="H450" s="246"/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7"/>
    </row>
    <row r="451" spans="1:29" s="9" customFormat="1" x14ac:dyDescent="0.3">
      <c r="A451" s="251"/>
      <c r="C451" s="240"/>
      <c r="D451" s="241"/>
      <c r="E451" s="11"/>
      <c r="F451" s="295"/>
      <c r="G451" s="234"/>
      <c r="H451" s="234"/>
      <c r="I451" s="234"/>
      <c r="J451" s="234"/>
      <c r="K451" s="234"/>
      <c r="L451" s="234"/>
      <c r="M451" s="234"/>
      <c r="N451" s="234"/>
      <c r="O451" s="234"/>
      <c r="P451" s="234"/>
      <c r="Q451" s="234"/>
      <c r="R451" s="234"/>
      <c r="S451" s="234"/>
      <c r="T451" s="234"/>
      <c r="U451" s="234"/>
      <c r="V451" s="234"/>
      <c r="W451" s="234"/>
      <c r="X451" s="234"/>
      <c r="Y451" s="234"/>
      <c r="Z451" s="234"/>
      <c r="AA451" s="234"/>
      <c r="AB451" s="242"/>
    </row>
    <row r="452" spans="1:29" x14ac:dyDescent="0.3">
      <c r="B452" s="9"/>
      <c r="C452" s="240"/>
      <c r="H452" s="234"/>
      <c r="P452" s="234"/>
      <c r="Q452" s="234"/>
      <c r="R452" s="234"/>
      <c r="S452" s="234"/>
      <c r="T452" s="234"/>
      <c r="U452" s="234"/>
      <c r="V452" s="234"/>
      <c r="AC452" s="6"/>
    </row>
    <row r="453" spans="1:29" ht="9.9" customHeight="1" x14ac:dyDescent="0.3">
      <c r="AC453" s="6"/>
    </row>
    <row r="454" spans="1:29" x14ac:dyDescent="0.3">
      <c r="B454" s="9"/>
      <c r="AC454" s="6"/>
    </row>
    <row r="455" spans="1:29" s="8" customFormat="1" ht="15" customHeight="1" x14ac:dyDescent="0.3">
      <c r="A455" s="248"/>
      <c r="B455" s="6"/>
      <c r="C455" s="232"/>
      <c r="D455" s="233"/>
      <c r="E455" s="10"/>
      <c r="F455" s="295"/>
      <c r="G455" s="234"/>
      <c r="H455" s="235"/>
      <c r="I455" s="235"/>
      <c r="J455" s="235"/>
      <c r="K455" s="282"/>
      <c r="L455" s="282"/>
      <c r="M455" s="282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  <c r="AA455" s="235"/>
      <c r="AB455" s="235"/>
    </row>
    <row r="456" spans="1:29" s="8" customFormat="1" x14ac:dyDescent="0.3">
      <c r="A456" s="248"/>
      <c r="B456" s="6"/>
      <c r="C456" s="232"/>
      <c r="D456" s="233"/>
      <c r="E456" s="10"/>
      <c r="F456" s="295"/>
      <c r="G456" s="234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5"/>
      <c r="W456" s="235"/>
      <c r="X456" s="235"/>
      <c r="Y456" s="235"/>
      <c r="Z456" s="235"/>
      <c r="AA456" s="235"/>
      <c r="AB456" s="235"/>
    </row>
    <row r="457" spans="1:29" s="8" customFormat="1" x14ac:dyDescent="0.3">
      <c r="A457" s="248"/>
      <c r="B457" s="6"/>
      <c r="C457" s="232"/>
      <c r="D457" s="233"/>
      <c r="E457" s="11"/>
      <c r="F457" s="295"/>
      <c r="G457" s="234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5"/>
      <c r="W457" s="235"/>
      <c r="X457" s="235"/>
      <c r="Y457" s="235"/>
      <c r="Z457" s="235"/>
      <c r="AA457" s="235"/>
      <c r="AB457" s="235"/>
    </row>
    <row r="458" spans="1:29" s="20" customFormat="1" x14ac:dyDescent="0.3">
      <c r="A458" s="12"/>
      <c r="B458" s="17"/>
      <c r="C458" s="245"/>
      <c r="D458" s="250"/>
      <c r="E458" s="10"/>
      <c r="F458" s="297"/>
      <c r="G458" s="246"/>
      <c r="H458" s="246"/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7"/>
    </row>
    <row r="459" spans="1:29" s="20" customFormat="1" x14ac:dyDescent="0.3">
      <c r="A459" s="22"/>
      <c r="B459" s="22"/>
      <c r="C459" s="22"/>
      <c r="D459" s="255"/>
      <c r="E459" s="22"/>
      <c r="F459" s="295"/>
      <c r="G459" s="234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5"/>
      <c r="W459" s="235"/>
      <c r="X459" s="246"/>
      <c r="Y459" s="246"/>
      <c r="Z459" s="246"/>
      <c r="AA459" s="246"/>
      <c r="AB459" s="247"/>
    </row>
    <row r="460" spans="1:29" x14ac:dyDescent="0.3">
      <c r="A460" s="16"/>
      <c r="B460" s="14"/>
      <c r="C460" s="237"/>
      <c r="D460" s="253"/>
      <c r="F460" s="298"/>
      <c r="G460" s="235"/>
      <c r="AC460" s="6"/>
    </row>
    <row r="461" spans="1:29" s="20" customFormat="1" x14ac:dyDescent="0.3">
      <c r="A461" s="16"/>
      <c r="B461" s="14"/>
      <c r="C461" s="237"/>
      <c r="D461" s="253"/>
      <c r="E461" s="10"/>
      <c r="F461" s="295"/>
      <c r="G461" s="234"/>
      <c r="H461" s="235"/>
      <c r="I461" s="235"/>
      <c r="J461" s="235"/>
      <c r="K461" s="235"/>
      <c r="L461" s="235"/>
      <c r="M461" s="235"/>
      <c r="N461" s="235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7"/>
    </row>
    <row r="462" spans="1:29" s="20" customFormat="1" x14ac:dyDescent="0.3">
      <c r="A462" s="16"/>
      <c r="B462" s="14"/>
      <c r="C462" s="237"/>
      <c r="D462" s="253"/>
      <c r="E462" s="10"/>
      <c r="F462" s="295"/>
      <c r="G462" s="234"/>
      <c r="H462" s="235"/>
      <c r="I462" s="235"/>
      <c r="J462" s="235"/>
      <c r="K462" s="235"/>
      <c r="L462" s="235"/>
      <c r="M462" s="235"/>
      <c r="N462" s="235"/>
      <c r="O462" s="235"/>
      <c r="P462" s="235"/>
      <c r="Q462" s="235"/>
      <c r="R462" s="235"/>
      <c r="S462" s="235"/>
      <c r="T462" s="235"/>
      <c r="U462" s="235"/>
      <c r="V462" s="235"/>
      <c r="W462" s="246"/>
      <c r="X462" s="246"/>
      <c r="Y462" s="246"/>
      <c r="Z462" s="246"/>
      <c r="AA462" s="246"/>
      <c r="AB462" s="247"/>
    </row>
    <row r="463" spans="1:29" s="20" customFormat="1" x14ac:dyDescent="0.3">
      <c r="A463" s="16"/>
      <c r="B463" s="14"/>
      <c r="C463" s="256"/>
      <c r="D463" s="253"/>
      <c r="E463" s="10"/>
      <c r="F463" s="295"/>
      <c r="G463" s="234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235"/>
      <c r="W463" s="246"/>
      <c r="X463" s="246"/>
      <c r="Y463" s="246"/>
      <c r="Z463" s="246"/>
      <c r="AA463" s="246"/>
      <c r="AB463" s="247"/>
    </row>
    <row r="464" spans="1:29" s="20" customFormat="1" x14ac:dyDescent="0.3">
      <c r="A464" s="16"/>
      <c r="B464" s="14"/>
      <c r="C464" s="237"/>
      <c r="D464" s="253"/>
      <c r="E464" s="10"/>
      <c r="F464" s="295"/>
      <c r="G464" s="234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235"/>
      <c r="W464" s="246"/>
      <c r="X464" s="246"/>
      <c r="Y464" s="246"/>
      <c r="Z464" s="246"/>
      <c r="AA464" s="246"/>
      <c r="AB464" s="247"/>
    </row>
    <row r="465" spans="1:28" s="20" customFormat="1" x14ac:dyDescent="0.3">
      <c r="A465" s="16"/>
      <c r="B465" s="6"/>
      <c r="C465" s="237"/>
      <c r="D465" s="253"/>
      <c r="E465" s="11"/>
      <c r="F465" s="295"/>
      <c r="G465" s="234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235"/>
      <c r="W465" s="246"/>
      <c r="X465" s="246"/>
      <c r="Y465" s="246"/>
      <c r="Z465" s="246"/>
      <c r="AA465" s="246"/>
      <c r="AB465" s="247"/>
    </row>
    <row r="466" spans="1:28" s="20" customFormat="1" x14ac:dyDescent="0.3">
      <c r="A466" s="16"/>
      <c r="B466" s="6"/>
      <c r="C466" s="232"/>
      <c r="D466" s="253"/>
      <c r="E466" s="11"/>
      <c r="F466" s="295"/>
      <c r="G466" s="234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235"/>
      <c r="W466" s="246"/>
      <c r="X466" s="246"/>
      <c r="Y466" s="246"/>
      <c r="Z466" s="246"/>
      <c r="AA466" s="246"/>
      <c r="AB466" s="247"/>
    </row>
    <row r="467" spans="1:28" s="20" customFormat="1" x14ac:dyDescent="0.3">
      <c r="A467" s="16"/>
      <c r="B467" s="14"/>
      <c r="C467" s="237"/>
      <c r="D467" s="233"/>
      <c r="E467" s="10"/>
      <c r="F467" s="295"/>
      <c r="G467" s="234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235"/>
      <c r="W467" s="246"/>
      <c r="X467" s="246"/>
      <c r="Y467" s="246"/>
      <c r="Z467" s="246"/>
      <c r="AA467" s="246"/>
      <c r="AB467" s="247"/>
    </row>
    <row r="468" spans="1:28" s="20" customFormat="1" x14ac:dyDescent="0.3">
      <c r="A468" s="16"/>
      <c r="B468" s="14"/>
      <c r="C468" s="237"/>
      <c r="D468" s="233"/>
      <c r="E468" s="10"/>
      <c r="F468" s="295"/>
      <c r="G468" s="234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  <c r="W468" s="246"/>
      <c r="X468" s="246"/>
      <c r="Y468" s="246"/>
      <c r="Z468" s="246"/>
      <c r="AA468" s="246"/>
      <c r="AB468" s="247"/>
    </row>
    <row r="469" spans="1:28" s="20" customFormat="1" x14ac:dyDescent="0.3">
      <c r="A469" s="16"/>
      <c r="B469" s="14"/>
      <c r="C469" s="237"/>
      <c r="D469" s="233"/>
      <c r="E469" s="10"/>
      <c r="F469" s="295"/>
      <c r="G469" s="234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235"/>
      <c r="W469" s="246"/>
      <c r="X469" s="246"/>
      <c r="Y469" s="246"/>
      <c r="Z469" s="246"/>
      <c r="AA469" s="246"/>
      <c r="AB469" s="247"/>
    </row>
    <row r="470" spans="1:28" s="20" customFormat="1" x14ac:dyDescent="0.3">
      <c r="A470" s="16"/>
      <c r="B470" s="14"/>
      <c r="C470" s="237"/>
      <c r="D470" s="233"/>
      <c r="E470" s="10"/>
      <c r="F470" s="295"/>
      <c r="G470" s="234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235"/>
      <c r="W470" s="246"/>
      <c r="X470" s="246"/>
      <c r="Y470" s="246"/>
      <c r="Z470" s="246"/>
      <c r="AA470" s="246"/>
      <c r="AB470" s="247"/>
    </row>
    <row r="471" spans="1:28" s="20" customFormat="1" x14ac:dyDescent="0.3">
      <c r="A471" s="16"/>
      <c r="B471" s="14"/>
      <c r="C471" s="237"/>
      <c r="D471" s="233"/>
      <c r="E471" s="10"/>
      <c r="F471" s="295"/>
      <c r="G471" s="234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235"/>
      <c r="W471" s="246"/>
      <c r="X471" s="246"/>
      <c r="Y471" s="246"/>
      <c r="Z471" s="246"/>
      <c r="AA471" s="246"/>
      <c r="AB471" s="247"/>
    </row>
    <row r="472" spans="1:28" s="20" customFormat="1" x14ac:dyDescent="0.3">
      <c r="A472" s="16"/>
      <c r="B472" s="14"/>
      <c r="C472" s="237"/>
      <c r="D472" s="233"/>
      <c r="E472" s="10"/>
      <c r="F472" s="295"/>
      <c r="G472" s="234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5"/>
      <c r="W472" s="246"/>
      <c r="X472" s="246"/>
      <c r="Y472" s="246"/>
      <c r="Z472" s="246"/>
      <c r="AA472" s="246"/>
      <c r="AB472" s="247"/>
    </row>
    <row r="473" spans="1:28" s="20" customFormat="1" x14ac:dyDescent="0.3">
      <c r="A473" s="16"/>
      <c r="B473" s="14"/>
      <c r="C473" s="237"/>
      <c r="D473" s="233"/>
      <c r="E473" s="10"/>
      <c r="F473" s="295"/>
      <c r="G473" s="234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235"/>
      <c r="W473" s="246"/>
      <c r="X473" s="246"/>
      <c r="Y473" s="246"/>
      <c r="Z473" s="246"/>
      <c r="AA473" s="246"/>
      <c r="AB473" s="247"/>
    </row>
    <row r="474" spans="1:28" s="20" customFormat="1" x14ac:dyDescent="0.3">
      <c r="A474" s="16"/>
      <c r="B474" s="14"/>
      <c r="C474" s="237"/>
      <c r="D474" s="233"/>
      <c r="E474" s="10"/>
      <c r="F474" s="295"/>
      <c r="G474" s="234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235"/>
      <c r="W474" s="246"/>
      <c r="X474" s="246"/>
      <c r="Y474" s="246"/>
      <c r="Z474" s="246"/>
      <c r="AA474" s="246"/>
      <c r="AB474" s="247"/>
    </row>
    <row r="475" spans="1:28" s="20" customFormat="1" ht="13.5" customHeight="1" x14ac:dyDescent="0.3">
      <c r="A475" s="16"/>
      <c r="B475" s="14"/>
      <c r="C475" s="237"/>
      <c r="D475" s="233"/>
      <c r="E475" s="10"/>
      <c r="F475" s="295"/>
      <c r="G475" s="234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46"/>
      <c r="X475" s="246"/>
      <c r="Y475" s="246"/>
      <c r="Z475" s="246"/>
      <c r="AA475" s="246"/>
      <c r="AB475" s="247"/>
    </row>
    <row r="476" spans="1:28" s="20" customFormat="1" ht="14.25" customHeight="1" x14ac:dyDescent="0.3">
      <c r="A476" s="16"/>
      <c r="B476" s="14"/>
      <c r="C476" s="237"/>
      <c r="D476" s="233"/>
      <c r="E476" s="10"/>
      <c r="F476" s="295"/>
      <c r="G476" s="234"/>
      <c r="H476" s="235"/>
      <c r="I476" s="235"/>
      <c r="J476" s="235"/>
      <c r="K476" s="246"/>
      <c r="L476" s="246"/>
      <c r="M476" s="246"/>
      <c r="N476" s="246"/>
      <c r="O476" s="235"/>
      <c r="P476" s="235"/>
      <c r="Q476" s="235"/>
      <c r="R476" s="235"/>
      <c r="S476" s="235"/>
      <c r="T476" s="235"/>
      <c r="U476" s="235"/>
      <c r="V476" s="235"/>
      <c r="W476" s="246"/>
      <c r="X476" s="246"/>
      <c r="Y476" s="246"/>
      <c r="Z476" s="246"/>
      <c r="AA476" s="246"/>
      <c r="AB476" s="247"/>
    </row>
    <row r="477" spans="1:28" s="20" customFormat="1" x14ac:dyDescent="0.3">
      <c r="A477" s="16"/>
      <c r="B477" s="14"/>
      <c r="C477" s="237"/>
      <c r="D477" s="233"/>
      <c r="E477" s="10"/>
      <c r="F477" s="295"/>
      <c r="G477" s="234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  <c r="W477" s="246"/>
      <c r="X477" s="246"/>
      <c r="Y477" s="246"/>
      <c r="Z477" s="246"/>
      <c r="AA477" s="246"/>
      <c r="AB477" s="247"/>
    </row>
    <row r="478" spans="1:28" s="20" customFormat="1" x14ac:dyDescent="0.3">
      <c r="A478" s="16"/>
      <c r="B478" s="14"/>
      <c r="C478" s="237"/>
      <c r="D478" s="233"/>
      <c r="E478" s="10"/>
      <c r="F478" s="295"/>
      <c r="G478" s="234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5"/>
      <c r="W478" s="246"/>
      <c r="X478" s="246"/>
      <c r="Y478" s="246"/>
      <c r="Z478" s="246"/>
      <c r="AA478" s="246"/>
      <c r="AB478" s="247"/>
    </row>
    <row r="479" spans="1:28" s="20" customFormat="1" x14ac:dyDescent="0.3">
      <c r="A479" s="16"/>
      <c r="B479" s="14"/>
      <c r="C479" s="237"/>
      <c r="D479" s="233"/>
      <c r="E479" s="10"/>
      <c r="F479" s="295"/>
      <c r="G479" s="234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235"/>
      <c r="W479" s="246"/>
      <c r="X479" s="246"/>
      <c r="Y479" s="246"/>
      <c r="Z479" s="246"/>
      <c r="AA479" s="246"/>
      <c r="AB479" s="247"/>
    </row>
    <row r="480" spans="1:28" s="20" customFormat="1" x14ac:dyDescent="0.3">
      <c r="A480" s="16"/>
      <c r="B480" s="14"/>
      <c r="C480" s="237"/>
      <c r="D480" s="233"/>
      <c r="E480" s="10"/>
      <c r="F480" s="295"/>
      <c r="G480" s="234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235"/>
      <c r="W480" s="246"/>
      <c r="X480" s="246"/>
      <c r="Y480" s="246"/>
      <c r="Z480" s="246"/>
      <c r="AA480" s="246"/>
      <c r="AB480" s="247"/>
    </row>
    <row r="481" spans="1:29" s="20" customFormat="1" x14ac:dyDescent="0.3">
      <c r="A481" s="16"/>
      <c r="B481" s="14"/>
      <c r="C481" s="237"/>
      <c r="D481" s="233"/>
      <c r="E481" s="10"/>
      <c r="F481" s="295"/>
      <c r="G481" s="234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5"/>
      <c r="W481" s="246"/>
      <c r="X481" s="246"/>
      <c r="Y481" s="246"/>
      <c r="Z481" s="246"/>
      <c r="AA481" s="246"/>
      <c r="AB481" s="247"/>
    </row>
    <row r="482" spans="1:29" s="20" customFormat="1" x14ac:dyDescent="0.3">
      <c r="A482" s="16"/>
      <c r="B482" s="14"/>
      <c r="C482" s="237"/>
      <c r="D482" s="233"/>
      <c r="E482" s="10"/>
      <c r="F482" s="295"/>
      <c r="G482" s="234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235"/>
      <c r="W482" s="246"/>
      <c r="X482" s="246"/>
      <c r="Y482" s="246"/>
      <c r="Z482" s="246"/>
      <c r="AA482" s="246"/>
      <c r="AB482" s="247"/>
    </row>
    <row r="483" spans="1:29" s="20" customFormat="1" x14ac:dyDescent="0.3">
      <c r="A483" s="16"/>
      <c r="B483" s="14"/>
      <c r="C483" s="237"/>
      <c r="D483" s="233"/>
      <c r="E483" s="10"/>
      <c r="F483" s="295"/>
      <c r="G483" s="234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235"/>
      <c r="W483" s="246"/>
      <c r="X483" s="246"/>
      <c r="Y483" s="246"/>
      <c r="Z483" s="246"/>
      <c r="AA483" s="246"/>
      <c r="AB483" s="247"/>
    </row>
    <row r="484" spans="1:29" s="20" customFormat="1" x14ac:dyDescent="0.3">
      <c r="A484" s="16"/>
      <c r="B484" s="14"/>
      <c r="C484" s="237"/>
      <c r="D484" s="233"/>
      <c r="E484" s="10"/>
      <c r="F484" s="295"/>
      <c r="G484" s="234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5"/>
      <c r="W484" s="246"/>
      <c r="X484" s="246"/>
      <c r="Y484" s="246"/>
      <c r="Z484" s="246"/>
      <c r="AA484" s="246"/>
      <c r="AB484" s="247"/>
    </row>
    <row r="485" spans="1:29" s="20" customFormat="1" x14ac:dyDescent="0.3">
      <c r="A485" s="16"/>
      <c r="B485" s="14"/>
      <c r="C485" s="237"/>
      <c r="D485" s="233"/>
      <c r="E485" s="10"/>
      <c r="F485" s="295"/>
      <c r="G485" s="234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235"/>
      <c r="W485" s="246"/>
      <c r="X485" s="246"/>
      <c r="Y485" s="246"/>
      <c r="Z485" s="246"/>
      <c r="AA485" s="246"/>
      <c r="AB485" s="247"/>
    </row>
    <row r="486" spans="1:29" s="20" customFormat="1" x14ac:dyDescent="0.3">
      <c r="A486" s="16"/>
      <c r="B486" s="14"/>
      <c r="C486" s="237"/>
      <c r="D486" s="233"/>
      <c r="E486" s="10"/>
      <c r="F486" s="295"/>
      <c r="G486" s="234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235"/>
      <c r="W486" s="246"/>
      <c r="X486" s="246"/>
      <c r="Y486" s="246"/>
      <c r="Z486" s="246"/>
      <c r="AA486" s="246"/>
      <c r="AB486" s="247"/>
    </row>
    <row r="487" spans="1:29" s="20" customFormat="1" x14ac:dyDescent="0.3">
      <c r="A487" s="16"/>
      <c r="B487" s="14"/>
      <c r="C487" s="237"/>
      <c r="D487" s="233"/>
      <c r="E487" s="10"/>
      <c r="F487" s="295"/>
      <c r="G487" s="234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5"/>
      <c r="W487" s="246"/>
      <c r="X487" s="246"/>
      <c r="Y487" s="246"/>
      <c r="Z487" s="246"/>
      <c r="AA487" s="246"/>
      <c r="AB487" s="247"/>
    </row>
    <row r="488" spans="1:29" s="20" customFormat="1" x14ac:dyDescent="0.3">
      <c r="A488" s="16"/>
      <c r="B488" s="14"/>
      <c r="C488" s="237"/>
      <c r="D488" s="233"/>
      <c r="E488" s="10"/>
      <c r="F488" s="295"/>
      <c r="G488" s="234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235"/>
      <c r="W488" s="246"/>
      <c r="X488" s="246"/>
      <c r="Y488" s="246"/>
      <c r="Z488" s="246"/>
      <c r="AA488" s="246"/>
      <c r="AB488" s="247"/>
    </row>
    <row r="489" spans="1:29" s="20" customFormat="1" x14ac:dyDescent="0.3">
      <c r="A489" s="12"/>
      <c r="B489" s="14"/>
      <c r="C489" s="237"/>
      <c r="D489" s="233"/>
      <c r="E489" s="10"/>
      <c r="F489" s="297"/>
      <c r="G489" s="246"/>
      <c r="H489" s="246"/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7"/>
    </row>
    <row r="490" spans="1:29" s="19" customFormat="1" x14ac:dyDescent="0.3">
      <c r="A490" s="239"/>
      <c r="B490" s="18"/>
      <c r="C490" s="243"/>
      <c r="D490" s="241"/>
      <c r="E490" s="10"/>
      <c r="F490" s="295"/>
      <c r="G490" s="234"/>
      <c r="H490" s="234"/>
      <c r="I490" s="234"/>
      <c r="J490" s="234"/>
      <c r="K490" s="234"/>
      <c r="L490" s="234"/>
      <c r="M490" s="234"/>
      <c r="N490" s="234"/>
      <c r="O490" s="234"/>
      <c r="P490" s="234"/>
      <c r="Q490" s="234"/>
      <c r="R490" s="234"/>
      <c r="S490" s="234"/>
      <c r="T490" s="234"/>
      <c r="U490" s="234"/>
      <c r="V490" s="234"/>
      <c r="W490" s="234"/>
      <c r="X490" s="238"/>
      <c r="Y490" s="238"/>
      <c r="Z490" s="238"/>
      <c r="AA490" s="238"/>
      <c r="AB490" s="244"/>
    </row>
    <row r="491" spans="1:29" s="20" customFormat="1" x14ac:dyDescent="0.3">
      <c r="A491" s="12"/>
      <c r="C491" s="245"/>
      <c r="D491" s="233"/>
      <c r="E491" s="10"/>
      <c r="F491" s="297"/>
      <c r="G491" s="246"/>
      <c r="H491" s="246"/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7"/>
    </row>
    <row r="492" spans="1:29" s="20" customFormat="1" x14ac:dyDescent="0.3">
      <c r="A492" s="12"/>
      <c r="C492" s="245"/>
      <c r="D492" s="233"/>
      <c r="E492" s="10"/>
      <c r="F492" s="297"/>
      <c r="G492" s="246"/>
      <c r="H492" s="246"/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7"/>
    </row>
    <row r="493" spans="1:29" s="9" customFormat="1" x14ac:dyDescent="0.3">
      <c r="A493" s="251"/>
      <c r="C493" s="240"/>
      <c r="D493" s="241"/>
      <c r="E493" s="11"/>
      <c r="F493" s="295"/>
      <c r="G493" s="234"/>
      <c r="H493" s="234"/>
      <c r="I493" s="234"/>
      <c r="J493" s="234"/>
      <c r="K493" s="234"/>
      <c r="L493" s="234"/>
      <c r="M493" s="234"/>
      <c r="N493" s="234"/>
      <c r="O493" s="234"/>
      <c r="P493" s="234"/>
      <c r="Q493" s="234"/>
      <c r="R493" s="234"/>
      <c r="S493" s="234"/>
      <c r="T493" s="234"/>
      <c r="U493" s="234"/>
      <c r="V493" s="234"/>
      <c r="W493" s="234"/>
      <c r="X493" s="234"/>
      <c r="Y493" s="234"/>
      <c r="Z493" s="234"/>
      <c r="AA493" s="234"/>
      <c r="AB493" s="242"/>
    </row>
    <row r="494" spans="1:29" x14ac:dyDescent="0.3">
      <c r="B494" s="9"/>
      <c r="C494" s="240"/>
      <c r="H494" s="234"/>
      <c r="P494" s="234"/>
      <c r="Q494" s="234"/>
      <c r="R494" s="234"/>
      <c r="S494" s="234"/>
      <c r="T494" s="234"/>
      <c r="U494" s="234"/>
      <c r="V494" s="234"/>
      <c r="AC494" s="6"/>
    </row>
    <row r="495" spans="1:29" ht="9.9" customHeight="1" x14ac:dyDescent="0.3">
      <c r="AC495" s="6"/>
    </row>
    <row r="496" spans="1:29" x14ac:dyDescent="0.3">
      <c r="B496" s="9"/>
      <c r="AC496" s="6"/>
    </row>
    <row r="497" spans="1:29" s="8" customFormat="1" ht="15" customHeight="1" x14ac:dyDescent="0.3">
      <c r="A497" s="248"/>
      <c r="B497" s="6"/>
      <c r="C497" s="232"/>
      <c r="D497" s="233"/>
      <c r="E497" s="10"/>
      <c r="F497" s="295"/>
      <c r="G497" s="234"/>
      <c r="H497" s="235"/>
      <c r="I497" s="235"/>
      <c r="J497" s="235"/>
      <c r="K497" s="282"/>
      <c r="L497" s="282"/>
      <c r="M497" s="282"/>
      <c r="N497" s="235"/>
      <c r="O497" s="235"/>
      <c r="P497" s="235"/>
      <c r="Q497" s="235"/>
      <c r="R497" s="235"/>
      <c r="S497" s="235"/>
      <c r="T497" s="235"/>
      <c r="U497" s="235"/>
      <c r="V497" s="235"/>
      <c r="W497" s="235"/>
      <c r="X497" s="235"/>
      <c r="Y497" s="235"/>
      <c r="Z497" s="235"/>
      <c r="AA497" s="235"/>
      <c r="AB497" s="235"/>
    </row>
    <row r="498" spans="1:29" s="8" customFormat="1" x14ac:dyDescent="0.3">
      <c r="A498" s="248"/>
      <c r="B498" s="6"/>
      <c r="C498" s="232"/>
      <c r="D498" s="233"/>
      <c r="E498" s="10"/>
      <c r="F498" s="295"/>
      <c r="G498" s="234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235"/>
      <c r="W498" s="235"/>
      <c r="X498" s="235"/>
      <c r="Y498" s="235"/>
      <c r="Z498" s="235"/>
      <c r="AA498" s="235"/>
      <c r="AB498" s="235"/>
    </row>
    <row r="499" spans="1:29" s="8" customFormat="1" x14ac:dyDescent="0.3">
      <c r="A499" s="248"/>
      <c r="B499" s="6"/>
      <c r="C499" s="232"/>
      <c r="D499" s="233"/>
      <c r="E499" s="11"/>
      <c r="F499" s="295"/>
      <c r="G499" s="234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5"/>
      <c r="W499" s="235"/>
      <c r="X499" s="235"/>
      <c r="Y499" s="235"/>
      <c r="Z499" s="235"/>
      <c r="AA499" s="235"/>
      <c r="AB499" s="235"/>
    </row>
    <row r="500" spans="1:29" s="20" customFormat="1" x14ac:dyDescent="0.3">
      <c r="A500" s="12"/>
      <c r="B500" s="17"/>
      <c r="C500" s="245"/>
      <c r="D500" s="233"/>
      <c r="E500" s="10"/>
      <c r="F500" s="297"/>
      <c r="G500" s="246"/>
      <c r="H500" s="246"/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7"/>
    </row>
    <row r="501" spans="1:29" s="20" customFormat="1" x14ac:dyDescent="0.3">
      <c r="A501" s="14"/>
      <c r="B501" s="14"/>
      <c r="C501" s="14"/>
      <c r="D501" s="233"/>
      <c r="E501" s="14"/>
      <c r="F501" s="298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235"/>
      <c r="W501" s="235"/>
      <c r="X501" s="246"/>
      <c r="Y501" s="246"/>
      <c r="Z501" s="246"/>
      <c r="AA501" s="246"/>
      <c r="AB501" s="247"/>
    </row>
    <row r="502" spans="1:29" s="20" customFormat="1" x14ac:dyDescent="0.3">
      <c r="A502" s="16"/>
      <c r="B502" s="14"/>
      <c r="C502" s="237"/>
      <c r="D502" s="233"/>
      <c r="E502" s="10"/>
      <c r="F502" s="298"/>
      <c r="G502" s="235"/>
      <c r="H502" s="246"/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7"/>
    </row>
    <row r="503" spans="1:29" x14ac:dyDescent="0.3">
      <c r="A503" s="16"/>
      <c r="B503" s="14"/>
      <c r="C503" s="237"/>
      <c r="F503" s="298"/>
      <c r="G503" s="235"/>
      <c r="AC503" s="6"/>
    </row>
    <row r="504" spans="1:29" x14ac:dyDescent="0.3">
      <c r="A504" s="16"/>
      <c r="B504" s="14"/>
      <c r="C504" s="237"/>
      <c r="F504" s="298"/>
      <c r="G504" s="235"/>
      <c r="AC504" s="6"/>
    </row>
    <row r="505" spans="1:29" x14ac:dyDescent="0.3">
      <c r="A505" s="16"/>
      <c r="B505" s="14"/>
      <c r="C505" s="237"/>
      <c r="F505" s="298"/>
      <c r="G505" s="235"/>
      <c r="AC505" s="6"/>
    </row>
    <row r="506" spans="1:29" x14ac:dyDescent="0.3">
      <c r="A506" s="16"/>
      <c r="B506" s="257"/>
      <c r="C506" s="237"/>
      <c r="F506" s="298"/>
      <c r="G506" s="235"/>
      <c r="AC506" s="6"/>
    </row>
    <row r="507" spans="1:29" x14ac:dyDescent="0.3">
      <c r="A507" s="16"/>
      <c r="B507" s="258"/>
      <c r="C507" s="237"/>
      <c r="F507" s="298"/>
      <c r="G507" s="235"/>
      <c r="AC507" s="6"/>
    </row>
    <row r="508" spans="1:29" x14ac:dyDescent="0.3">
      <c r="A508" s="16"/>
      <c r="C508" s="252"/>
      <c r="F508" s="298"/>
      <c r="G508" s="235"/>
      <c r="AC508" s="6"/>
    </row>
    <row r="509" spans="1:29" x14ac:dyDescent="0.3">
      <c r="A509" s="16"/>
      <c r="B509" s="249"/>
      <c r="C509" s="237"/>
      <c r="F509" s="298"/>
      <c r="G509" s="235"/>
      <c r="AC509" s="6"/>
    </row>
    <row r="510" spans="1:29" x14ac:dyDescent="0.3">
      <c r="A510" s="16"/>
      <c r="B510" s="259"/>
      <c r="C510" s="237"/>
      <c r="F510" s="298"/>
      <c r="G510" s="235"/>
      <c r="AC510" s="6"/>
    </row>
    <row r="511" spans="1:29" x14ac:dyDescent="0.3">
      <c r="A511" s="16"/>
      <c r="B511" s="249"/>
      <c r="F511" s="298"/>
      <c r="G511" s="235"/>
      <c r="AC511" s="6"/>
    </row>
    <row r="512" spans="1:29" x14ac:dyDescent="0.3">
      <c r="A512" s="16"/>
      <c r="B512" s="249"/>
      <c r="C512" s="237"/>
      <c r="F512" s="298"/>
      <c r="G512" s="235"/>
      <c r="AC512" s="6"/>
    </row>
    <row r="513" spans="1:29" x14ac:dyDescent="0.3">
      <c r="A513" s="16"/>
      <c r="B513" s="249"/>
      <c r="C513" s="237"/>
      <c r="F513" s="298"/>
      <c r="G513" s="235"/>
      <c r="AC513" s="6"/>
    </row>
    <row r="514" spans="1:29" x14ac:dyDescent="0.3">
      <c r="A514" s="16"/>
      <c r="B514" s="249"/>
      <c r="C514" s="237"/>
      <c r="F514" s="298"/>
      <c r="G514" s="235"/>
      <c r="AC514" s="6"/>
    </row>
    <row r="515" spans="1:29" x14ac:dyDescent="0.3">
      <c r="A515" s="16"/>
      <c r="B515" s="259"/>
      <c r="C515" s="237"/>
      <c r="F515" s="298"/>
      <c r="G515" s="235"/>
      <c r="AC515" s="6"/>
    </row>
    <row r="516" spans="1:29" x14ac:dyDescent="0.3">
      <c r="A516" s="16"/>
      <c r="B516" s="249"/>
      <c r="C516" s="237"/>
      <c r="F516" s="298"/>
      <c r="G516" s="235"/>
      <c r="AC516" s="6"/>
    </row>
    <row r="517" spans="1:29" x14ac:dyDescent="0.3">
      <c r="A517" s="16"/>
      <c r="B517" s="249"/>
      <c r="C517" s="237"/>
      <c r="F517" s="298"/>
      <c r="G517" s="235"/>
      <c r="AC517" s="6"/>
    </row>
    <row r="518" spans="1:29" x14ac:dyDescent="0.3">
      <c r="A518" s="16"/>
      <c r="B518" s="249"/>
      <c r="C518" s="237"/>
      <c r="F518" s="298"/>
      <c r="G518" s="235"/>
      <c r="AC518" s="6"/>
    </row>
    <row r="519" spans="1:29" x14ac:dyDescent="0.3">
      <c r="A519" s="16"/>
      <c r="B519" s="249"/>
      <c r="C519" s="237"/>
      <c r="F519" s="298"/>
      <c r="G519" s="235"/>
      <c r="AC519" s="6"/>
    </row>
    <row r="520" spans="1:29" x14ac:dyDescent="0.3">
      <c r="A520" s="16"/>
      <c r="B520" s="249"/>
      <c r="C520" s="237"/>
      <c r="F520" s="298"/>
      <c r="G520" s="235"/>
      <c r="AC520" s="6"/>
    </row>
    <row r="521" spans="1:29" x14ac:dyDescent="0.3">
      <c r="A521" s="16"/>
      <c r="B521" s="249"/>
      <c r="C521" s="237"/>
      <c r="F521" s="298"/>
      <c r="G521" s="235"/>
      <c r="AC521" s="6"/>
    </row>
    <row r="522" spans="1:29" x14ac:dyDescent="0.3">
      <c r="A522" s="16"/>
      <c r="B522" s="249"/>
      <c r="C522" s="237"/>
      <c r="F522" s="298"/>
      <c r="G522" s="235"/>
      <c r="AC522" s="6"/>
    </row>
    <row r="523" spans="1:29" x14ac:dyDescent="0.3">
      <c r="A523" s="16"/>
      <c r="B523" s="249"/>
      <c r="C523" s="237"/>
      <c r="F523" s="298"/>
      <c r="G523" s="235"/>
      <c r="AC523" s="6"/>
    </row>
    <row r="524" spans="1:29" x14ac:dyDescent="0.3">
      <c r="A524" s="16"/>
      <c r="B524" s="249"/>
      <c r="C524" s="237"/>
      <c r="F524" s="298"/>
      <c r="G524" s="235"/>
      <c r="AC524" s="6"/>
    </row>
    <row r="525" spans="1:29" x14ac:dyDescent="0.3">
      <c r="A525" s="16"/>
      <c r="B525" s="249"/>
      <c r="C525" s="237"/>
      <c r="F525" s="298"/>
      <c r="G525" s="235"/>
      <c r="AC525" s="6"/>
    </row>
    <row r="526" spans="1:29" x14ac:dyDescent="0.3">
      <c r="AC526" s="6"/>
    </row>
    <row r="527" spans="1:29" x14ac:dyDescent="0.3">
      <c r="A527" s="16"/>
      <c r="B527" s="14"/>
      <c r="C527" s="237"/>
      <c r="D527" s="250"/>
      <c r="F527" s="298"/>
      <c r="G527" s="235"/>
      <c r="AC527" s="6"/>
    </row>
    <row r="528" spans="1:29" s="20" customFormat="1" x14ac:dyDescent="0.3">
      <c r="A528" s="12"/>
      <c r="B528" s="14"/>
      <c r="C528" s="237"/>
      <c r="D528" s="250"/>
      <c r="E528" s="10"/>
      <c r="F528" s="297"/>
      <c r="G528" s="246"/>
      <c r="H528" s="246"/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7"/>
    </row>
    <row r="529" spans="1:29" s="19" customFormat="1" x14ac:dyDescent="0.3">
      <c r="A529" s="22"/>
      <c r="B529" s="22"/>
      <c r="C529" s="22"/>
      <c r="D529" s="255"/>
      <c r="E529" s="22"/>
      <c r="F529" s="295"/>
      <c r="G529" s="234"/>
      <c r="H529" s="234"/>
      <c r="I529" s="234"/>
      <c r="J529" s="234"/>
      <c r="K529" s="234"/>
      <c r="L529" s="234"/>
      <c r="M529" s="234"/>
      <c r="N529" s="234"/>
      <c r="O529" s="234"/>
      <c r="P529" s="234"/>
      <c r="Q529" s="234"/>
      <c r="R529" s="234"/>
      <c r="S529" s="234"/>
      <c r="T529" s="234"/>
      <c r="U529" s="234"/>
      <c r="V529" s="234"/>
      <c r="W529" s="234"/>
      <c r="X529" s="238"/>
      <c r="Y529" s="238"/>
      <c r="Z529" s="238"/>
      <c r="AA529" s="238"/>
      <c r="AB529" s="244"/>
    </row>
    <row r="530" spans="1:29" s="20" customFormat="1" x14ac:dyDescent="0.3">
      <c r="A530" s="12"/>
      <c r="C530" s="237"/>
      <c r="D530" s="250"/>
      <c r="E530" s="10"/>
      <c r="F530" s="298"/>
      <c r="G530" s="235"/>
      <c r="H530" s="246"/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7"/>
    </row>
    <row r="531" spans="1:29" s="20" customFormat="1" x14ac:dyDescent="0.3">
      <c r="A531" s="12"/>
      <c r="B531" s="14"/>
      <c r="C531" s="237"/>
      <c r="D531" s="250"/>
      <c r="E531" s="10"/>
      <c r="F531" s="297"/>
      <c r="G531" s="246"/>
      <c r="H531" s="246"/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7"/>
    </row>
    <row r="532" spans="1:29" s="20" customFormat="1" x14ac:dyDescent="0.3">
      <c r="A532" s="12"/>
      <c r="B532" s="14"/>
      <c r="C532" s="237"/>
      <c r="D532" s="250"/>
      <c r="E532" s="10"/>
      <c r="F532" s="297"/>
      <c r="G532" s="246"/>
      <c r="H532" s="246"/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7"/>
    </row>
    <row r="533" spans="1:29" s="9" customFormat="1" x14ac:dyDescent="0.3">
      <c r="C533" s="240"/>
      <c r="D533" s="241"/>
      <c r="E533" s="11"/>
      <c r="F533" s="295"/>
      <c r="G533" s="234"/>
      <c r="H533" s="234"/>
      <c r="I533" s="234"/>
      <c r="J533" s="234"/>
      <c r="K533" s="234"/>
      <c r="L533" s="234"/>
      <c r="M533" s="234"/>
      <c r="N533" s="234"/>
      <c r="O533" s="234"/>
      <c r="P533" s="235"/>
      <c r="Q533" s="235"/>
      <c r="R533" s="235"/>
      <c r="S533" s="235"/>
      <c r="T533" s="235"/>
      <c r="U533" s="235"/>
      <c r="V533" s="235"/>
      <c r="W533" s="234"/>
      <c r="X533" s="234"/>
      <c r="Y533" s="234"/>
      <c r="Z533" s="234"/>
      <c r="AA533" s="234"/>
      <c r="AB533" s="242"/>
    </row>
    <row r="534" spans="1:29" x14ac:dyDescent="0.3">
      <c r="A534" s="9"/>
      <c r="B534" s="9"/>
      <c r="C534" s="240"/>
      <c r="H534" s="234"/>
      <c r="P534" s="234"/>
      <c r="Q534" s="234"/>
      <c r="R534" s="234"/>
      <c r="S534" s="234"/>
      <c r="T534" s="234"/>
      <c r="U534" s="234"/>
      <c r="V534" s="234"/>
      <c r="AC534" s="6"/>
    </row>
    <row r="535" spans="1:29" ht="23.25" customHeight="1" x14ac:dyDescent="0.3">
      <c r="AC535" s="6"/>
    </row>
    <row r="536" spans="1:29" x14ac:dyDescent="0.3">
      <c r="B536" s="9"/>
      <c r="AC536" s="6"/>
    </row>
    <row r="537" spans="1:29" s="8" customFormat="1" x14ac:dyDescent="0.3">
      <c r="A537" s="248"/>
      <c r="B537" s="6"/>
      <c r="C537" s="232"/>
      <c r="D537" s="233"/>
      <c r="E537" s="10"/>
      <c r="F537" s="295"/>
      <c r="G537" s="234"/>
      <c r="H537" s="235"/>
      <c r="I537" s="235"/>
      <c r="J537" s="235"/>
      <c r="K537" s="282"/>
      <c r="L537" s="282"/>
      <c r="M537" s="282"/>
      <c r="N537" s="235"/>
      <c r="O537" s="235"/>
      <c r="P537" s="235"/>
      <c r="Q537" s="235"/>
      <c r="R537" s="235"/>
      <c r="S537" s="235"/>
      <c r="T537" s="235"/>
      <c r="U537" s="235"/>
      <c r="V537" s="235"/>
      <c r="W537" s="235"/>
      <c r="X537" s="235"/>
      <c r="Y537" s="235"/>
      <c r="Z537" s="235"/>
      <c r="AA537" s="235"/>
      <c r="AB537" s="235"/>
    </row>
    <row r="538" spans="1:29" s="8" customFormat="1" x14ac:dyDescent="0.3">
      <c r="A538" s="248"/>
      <c r="B538" s="6"/>
      <c r="C538" s="232"/>
      <c r="D538" s="233"/>
      <c r="E538" s="10"/>
      <c r="F538" s="295"/>
      <c r="G538" s="234"/>
      <c r="H538" s="235"/>
      <c r="I538" s="235"/>
      <c r="J538" s="235"/>
      <c r="K538" s="235"/>
      <c r="L538" s="235"/>
      <c r="M538" s="235"/>
      <c r="N538" s="235"/>
      <c r="O538" s="235"/>
      <c r="P538" s="235"/>
      <c r="Q538" s="235"/>
      <c r="R538" s="235"/>
      <c r="S538" s="235"/>
      <c r="T538" s="235"/>
      <c r="U538" s="235"/>
      <c r="V538" s="235"/>
      <c r="W538" s="235"/>
      <c r="X538" s="235"/>
      <c r="Y538" s="235"/>
      <c r="Z538" s="235"/>
      <c r="AA538" s="235"/>
      <c r="AB538" s="235"/>
    </row>
    <row r="539" spans="1:29" s="8" customFormat="1" x14ac:dyDescent="0.3">
      <c r="A539" s="248"/>
      <c r="B539" s="6"/>
      <c r="C539" s="232"/>
      <c r="D539" s="233"/>
      <c r="E539" s="11"/>
      <c r="F539" s="295"/>
      <c r="G539" s="234"/>
      <c r="H539" s="235"/>
      <c r="I539" s="235"/>
      <c r="J539" s="235"/>
      <c r="K539" s="235"/>
      <c r="L539" s="235"/>
      <c r="M539" s="235"/>
      <c r="N539" s="235"/>
      <c r="O539" s="235"/>
      <c r="P539" s="235"/>
      <c r="Q539" s="235"/>
      <c r="R539" s="235"/>
      <c r="S539" s="235"/>
      <c r="T539" s="235"/>
      <c r="U539" s="235"/>
      <c r="V539" s="235"/>
      <c r="W539" s="235"/>
      <c r="X539" s="235"/>
      <c r="Y539" s="235"/>
      <c r="Z539" s="235"/>
      <c r="AA539" s="235"/>
      <c r="AB539" s="235"/>
    </row>
    <row r="540" spans="1:29" x14ac:dyDescent="0.3">
      <c r="AC540" s="6"/>
    </row>
    <row r="541" spans="1:29" x14ac:dyDescent="0.3">
      <c r="F541" s="298"/>
      <c r="G541" s="235"/>
      <c r="AC541" s="6"/>
    </row>
    <row r="542" spans="1:29" x14ac:dyDescent="0.3">
      <c r="AC542" s="6"/>
    </row>
    <row r="543" spans="1:29" x14ac:dyDescent="0.3">
      <c r="A543" s="16"/>
      <c r="F543" s="298"/>
      <c r="G543" s="235"/>
      <c r="AC543" s="6"/>
    </row>
    <row r="544" spans="1:29" x14ac:dyDescent="0.3">
      <c r="A544" s="16"/>
      <c r="F544" s="298"/>
      <c r="G544" s="235"/>
      <c r="AC544" s="6"/>
    </row>
    <row r="545" spans="1:29" x14ac:dyDescent="0.3">
      <c r="A545" s="16"/>
      <c r="F545" s="298"/>
      <c r="G545" s="235"/>
      <c r="AC545" s="6"/>
    </row>
    <row r="546" spans="1:29" x14ac:dyDescent="0.3">
      <c r="A546" s="16"/>
      <c r="C546" s="239"/>
      <c r="F546" s="298"/>
      <c r="G546" s="235"/>
      <c r="AC546" s="6"/>
    </row>
    <row r="547" spans="1:29" x14ac:dyDescent="0.3">
      <c r="A547" s="16"/>
      <c r="F547" s="298"/>
      <c r="G547" s="235"/>
      <c r="AC547" s="6"/>
    </row>
    <row r="548" spans="1:29" x14ac:dyDescent="0.3">
      <c r="A548" s="16"/>
      <c r="C548" s="6"/>
      <c r="D548" s="23"/>
      <c r="E548" s="6"/>
      <c r="AC548" s="6"/>
    </row>
    <row r="549" spans="1:29" x14ac:dyDescent="0.3">
      <c r="A549" s="16"/>
      <c r="AC549" s="6"/>
    </row>
    <row r="550" spans="1:29" x14ac:dyDescent="0.3">
      <c r="A550" s="16"/>
      <c r="AC550" s="6"/>
    </row>
    <row r="551" spans="1:29" x14ac:dyDescent="0.3">
      <c r="A551" s="16"/>
      <c r="C551" s="260"/>
      <c r="AC551" s="6"/>
    </row>
    <row r="552" spans="1:29" x14ac:dyDescent="0.3">
      <c r="AC552" s="6"/>
    </row>
    <row r="553" spans="1:29" x14ac:dyDescent="0.3">
      <c r="A553" s="16"/>
      <c r="C553" s="260"/>
      <c r="AC553" s="6"/>
    </row>
    <row r="554" spans="1:29" x14ac:dyDescent="0.3">
      <c r="A554" s="16"/>
      <c r="C554" s="260"/>
      <c r="AC554" s="6"/>
    </row>
    <row r="555" spans="1:29" x14ac:dyDescent="0.3">
      <c r="C555" s="260"/>
      <c r="AC555" s="6"/>
    </row>
    <row r="556" spans="1:29" x14ac:dyDescent="0.3">
      <c r="C556" s="261"/>
      <c r="AC556" s="6"/>
    </row>
    <row r="557" spans="1:29" x14ac:dyDescent="0.3">
      <c r="A557" s="16"/>
      <c r="C557" s="252"/>
      <c r="AC557" s="6"/>
    </row>
    <row r="558" spans="1:29" x14ac:dyDescent="0.3">
      <c r="C558" s="261"/>
      <c r="AC558" s="6"/>
    </row>
    <row r="559" spans="1:29" x14ac:dyDescent="0.3">
      <c r="C559" s="261"/>
      <c r="H559" s="234"/>
      <c r="I559" s="234"/>
      <c r="J559" s="234"/>
      <c r="K559" s="234"/>
      <c r="L559" s="234"/>
      <c r="M559" s="234"/>
      <c r="N559" s="234"/>
      <c r="O559" s="234"/>
      <c r="P559" s="234"/>
      <c r="Q559" s="234"/>
      <c r="R559" s="234"/>
      <c r="S559" s="234"/>
      <c r="T559" s="234"/>
      <c r="U559" s="234"/>
      <c r="V559" s="234"/>
      <c r="W559" s="234"/>
      <c r="AC559" s="6"/>
    </row>
    <row r="560" spans="1:29" x14ac:dyDescent="0.3">
      <c r="C560" s="261"/>
      <c r="AC560" s="6"/>
    </row>
    <row r="561" spans="1:29" x14ac:dyDescent="0.3">
      <c r="C561" s="261"/>
      <c r="AC561" s="6"/>
    </row>
    <row r="562" spans="1:29" x14ac:dyDescent="0.3">
      <c r="C562" s="262"/>
      <c r="H562" s="234"/>
      <c r="I562" s="234"/>
      <c r="J562" s="234"/>
      <c r="K562" s="234"/>
      <c r="L562" s="234"/>
      <c r="M562" s="234"/>
      <c r="N562" s="234"/>
      <c r="O562" s="234"/>
      <c r="P562" s="234"/>
      <c r="Q562" s="234"/>
      <c r="R562" s="234"/>
      <c r="S562" s="234"/>
      <c r="T562" s="234"/>
      <c r="U562" s="234"/>
      <c r="V562" s="234"/>
      <c r="W562" s="234"/>
      <c r="AC562" s="6"/>
    </row>
    <row r="563" spans="1:29" x14ac:dyDescent="0.3">
      <c r="P563" s="234"/>
      <c r="Q563" s="234"/>
      <c r="R563" s="234"/>
      <c r="S563" s="234"/>
      <c r="T563" s="234"/>
      <c r="U563" s="234"/>
      <c r="V563" s="234"/>
      <c r="AC563" s="6"/>
    </row>
    <row r="564" spans="1:29" x14ac:dyDescent="0.3">
      <c r="AC564" s="6"/>
    </row>
    <row r="565" spans="1:29" x14ac:dyDescent="0.3">
      <c r="P565" s="234"/>
      <c r="Q565" s="234"/>
      <c r="R565" s="234"/>
      <c r="S565" s="234"/>
      <c r="T565" s="234"/>
      <c r="U565" s="234"/>
      <c r="V565" s="234"/>
      <c r="AC565" s="6"/>
    </row>
    <row r="566" spans="1:29" x14ac:dyDescent="0.3">
      <c r="A566" s="16"/>
      <c r="B566" s="257"/>
      <c r="AC566" s="6"/>
    </row>
    <row r="567" spans="1:29" x14ac:dyDescent="0.3">
      <c r="A567" s="16"/>
      <c r="B567" s="258"/>
      <c r="AC567" s="6"/>
    </row>
    <row r="568" spans="1:29" x14ac:dyDescent="0.3">
      <c r="B568" s="257"/>
      <c r="C568" s="261"/>
      <c r="AC568" s="6"/>
    </row>
    <row r="569" spans="1:29" x14ac:dyDescent="0.3">
      <c r="B569" s="257"/>
      <c r="C569" s="261"/>
      <c r="AC569" s="6"/>
    </row>
    <row r="570" spans="1:29" x14ac:dyDescent="0.3">
      <c r="A570" s="6"/>
      <c r="B570" s="257"/>
      <c r="C570" s="261"/>
      <c r="AC570" s="6"/>
    </row>
    <row r="571" spans="1:29" x14ac:dyDescent="0.3">
      <c r="B571" s="257"/>
      <c r="C571" s="261"/>
      <c r="F571" s="299"/>
      <c r="G571" s="263"/>
      <c r="AC571" s="6"/>
    </row>
    <row r="572" spans="1:29" x14ac:dyDescent="0.3">
      <c r="A572" s="6"/>
      <c r="B572" s="257"/>
      <c r="C572" s="6"/>
      <c r="D572" s="23"/>
      <c r="E572" s="6"/>
      <c r="F572" s="299"/>
      <c r="G572" s="263"/>
      <c r="AC572" s="6"/>
    </row>
    <row r="573" spans="1:29" x14ac:dyDescent="0.3">
      <c r="B573" s="257"/>
      <c r="C573" s="261"/>
      <c r="F573" s="299"/>
      <c r="G573" s="263"/>
      <c r="I573" s="234"/>
      <c r="AC573" s="6"/>
    </row>
    <row r="574" spans="1:29" x14ac:dyDescent="0.3">
      <c r="B574" s="257"/>
      <c r="C574" s="6"/>
      <c r="F574" s="299"/>
      <c r="G574" s="263"/>
      <c r="AC574" s="6"/>
    </row>
    <row r="575" spans="1:29" x14ac:dyDescent="0.3">
      <c r="B575" s="257"/>
      <c r="C575" s="261"/>
      <c r="F575" s="299"/>
      <c r="G575" s="263"/>
      <c r="AC575" s="6"/>
    </row>
    <row r="576" spans="1:29" x14ac:dyDescent="0.3">
      <c r="B576" s="257"/>
      <c r="C576" s="261"/>
      <c r="F576" s="299"/>
      <c r="G576" s="263"/>
      <c r="AC576" s="6"/>
    </row>
    <row r="577" spans="2:29" x14ac:dyDescent="0.3">
      <c r="B577" s="257"/>
      <c r="C577" s="261"/>
      <c r="F577" s="299"/>
      <c r="G577" s="263"/>
      <c r="AC577" s="6"/>
    </row>
    <row r="578" spans="2:29" x14ac:dyDescent="0.3">
      <c r="B578" s="257"/>
      <c r="C578" s="261"/>
      <c r="F578" s="299"/>
      <c r="G578" s="263"/>
      <c r="AC578" s="6"/>
    </row>
    <row r="579" spans="2:29" x14ac:dyDescent="0.3">
      <c r="B579" s="257"/>
      <c r="C579" s="261"/>
      <c r="F579" s="299"/>
      <c r="G579" s="263"/>
      <c r="AC579" s="6"/>
    </row>
    <row r="580" spans="2:29" x14ac:dyDescent="0.3">
      <c r="B580" s="257"/>
      <c r="C580" s="261"/>
      <c r="F580" s="299"/>
      <c r="G580" s="263"/>
      <c r="AC580" s="6"/>
    </row>
    <row r="581" spans="2:29" x14ac:dyDescent="0.3">
      <c r="B581" s="257"/>
      <c r="C581" s="261"/>
      <c r="F581" s="299"/>
      <c r="G581" s="263"/>
      <c r="AC581" s="6"/>
    </row>
    <row r="582" spans="2:29" x14ac:dyDescent="0.3">
      <c r="B582" s="257"/>
      <c r="C582" s="261"/>
      <c r="F582" s="299"/>
      <c r="G582" s="263"/>
      <c r="AC582" s="6"/>
    </row>
    <row r="583" spans="2:29" x14ac:dyDescent="0.3">
      <c r="B583" s="257"/>
      <c r="C583" s="261"/>
      <c r="F583" s="299"/>
      <c r="G583" s="263"/>
      <c r="AC583" s="6"/>
    </row>
    <row r="584" spans="2:29" x14ac:dyDescent="0.3">
      <c r="B584" s="257"/>
      <c r="C584" s="261"/>
      <c r="F584" s="299"/>
      <c r="G584" s="263"/>
      <c r="AC584" s="6"/>
    </row>
    <row r="585" spans="2:29" x14ac:dyDescent="0.3">
      <c r="B585" s="257"/>
      <c r="C585" s="261"/>
      <c r="F585" s="299"/>
      <c r="G585" s="263"/>
      <c r="AC585" s="6"/>
    </row>
    <row r="586" spans="2:29" x14ac:dyDescent="0.3">
      <c r="B586" s="257"/>
      <c r="C586" s="261"/>
      <c r="F586" s="299"/>
      <c r="G586" s="263"/>
      <c r="AC586" s="6"/>
    </row>
    <row r="587" spans="2:29" x14ac:dyDescent="0.3">
      <c r="B587" s="257"/>
      <c r="C587" s="261"/>
      <c r="F587" s="299"/>
      <c r="G587" s="263"/>
      <c r="AC587" s="6"/>
    </row>
    <row r="588" spans="2:29" x14ac:dyDescent="0.3">
      <c r="C588" s="261"/>
      <c r="F588" s="299"/>
      <c r="G588" s="263"/>
      <c r="AC588" s="6"/>
    </row>
    <row r="589" spans="2:29" x14ac:dyDescent="0.3">
      <c r="C589" s="261"/>
      <c r="F589" s="299"/>
      <c r="G589" s="263"/>
      <c r="AC589" s="6"/>
    </row>
    <row r="590" spans="2:29" x14ac:dyDescent="0.3">
      <c r="F590" s="299"/>
      <c r="G590" s="263"/>
      <c r="AC590" s="6"/>
    </row>
    <row r="591" spans="2:29" x14ac:dyDescent="0.3">
      <c r="F591" s="299"/>
      <c r="G591" s="263"/>
      <c r="AC591" s="6"/>
    </row>
    <row r="592" spans="2:29" x14ac:dyDescent="0.3">
      <c r="AC592" s="6"/>
    </row>
  </sheetData>
  <mergeCells count="10">
    <mergeCell ref="K413:M413"/>
    <mergeCell ref="K455:M455"/>
    <mergeCell ref="K497:M497"/>
    <mergeCell ref="K537:M537"/>
    <mergeCell ref="B2:C2"/>
    <mergeCell ref="D2:I2"/>
    <mergeCell ref="K247:M247"/>
    <mergeCell ref="K284:M284"/>
    <mergeCell ref="K326:M326"/>
    <mergeCell ref="K370:M370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6178-E6E0-4F2A-803F-2349732442E8}">
  <dimension ref="A1:Q331"/>
  <sheetViews>
    <sheetView workbookViewId="0">
      <pane ySplit="4" topLeftCell="A36" activePane="bottomLeft" state="frozen"/>
      <selection pane="bottomLeft" activeCell="D53" sqref="D53"/>
    </sheetView>
  </sheetViews>
  <sheetFormatPr defaultRowHeight="14.4" x14ac:dyDescent="0.3"/>
  <cols>
    <col min="1" max="1" width="12.77734375" style="6" bestFit="1" customWidth="1"/>
    <col min="2" max="2" width="24.77734375" style="6" bestFit="1" customWidth="1"/>
    <col min="3" max="3" width="2" style="6" bestFit="1" customWidth="1"/>
    <col min="4" max="5" width="11.88671875" style="6" customWidth="1"/>
    <col min="6" max="6" width="11.109375" style="6" bestFit="1" customWidth="1"/>
    <col min="7" max="7" width="10.109375" style="6" bestFit="1" customWidth="1"/>
    <col min="8" max="8" width="11.6640625" style="6" customWidth="1"/>
    <col min="9" max="9" width="9.109375" style="6" bestFit="1" customWidth="1"/>
    <col min="10" max="11" width="13.109375" style="6" customWidth="1"/>
    <col min="12" max="12" width="11.109375" style="6" bestFit="1" customWidth="1"/>
    <col min="13" max="13" width="11.109375" style="6" customWidth="1"/>
    <col min="14" max="14" width="9.77734375" style="6" bestFit="1" customWidth="1"/>
    <col min="15" max="16" width="13.33203125" style="6" customWidth="1"/>
    <col min="17" max="16384" width="8.88671875" style="6"/>
  </cols>
  <sheetData>
    <row r="1" spans="1:17" x14ac:dyDescent="0.3">
      <c r="A1" s="8"/>
      <c r="B1" s="9" t="s">
        <v>0</v>
      </c>
      <c r="C1" s="264">
        <v>553.46</v>
      </c>
      <c r="D1" s="11"/>
      <c r="E1" s="11"/>
      <c r="F1" s="14"/>
      <c r="G1" s="14"/>
      <c r="H1" s="14"/>
      <c r="I1" s="14"/>
    </row>
    <row r="2" spans="1:17" x14ac:dyDescent="0.3">
      <c r="A2" s="8"/>
      <c r="B2" s="9"/>
      <c r="C2" s="11"/>
      <c r="D2" s="22"/>
      <c r="E2" s="22"/>
      <c r="F2" s="14"/>
      <c r="G2" s="14"/>
      <c r="H2" s="14"/>
      <c r="I2" s="14"/>
    </row>
    <row r="3" spans="1:17" x14ac:dyDescent="0.3">
      <c r="A3" s="8"/>
      <c r="B3" s="9" t="s">
        <v>53</v>
      </c>
      <c r="C3" s="11"/>
      <c r="D3" s="22"/>
      <c r="E3" s="22"/>
      <c r="F3" s="14"/>
      <c r="G3" s="14"/>
      <c r="H3" s="14"/>
      <c r="I3" s="14"/>
    </row>
    <row r="4" spans="1:17" ht="57.6" x14ac:dyDescent="0.3">
      <c r="A4" s="8" t="s">
        <v>2</v>
      </c>
      <c r="B4" s="8" t="s">
        <v>4</v>
      </c>
      <c r="C4" s="10"/>
      <c r="D4" s="25" t="s">
        <v>6</v>
      </c>
      <c r="E4" s="26" t="s">
        <v>144</v>
      </c>
      <c r="F4" s="21" t="s">
        <v>54</v>
      </c>
      <c r="G4" s="21" t="s">
        <v>8</v>
      </c>
      <c r="H4" s="26" t="s">
        <v>55</v>
      </c>
      <c r="I4" s="26" t="s">
        <v>56</v>
      </c>
      <c r="J4" s="21" t="s">
        <v>57</v>
      </c>
      <c r="K4" s="21" t="s">
        <v>58</v>
      </c>
      <c r="L4" s="8" t="s">
        <v>28</v>
      </c>
      <c r="M4" s="8" t="s">
        <v>52</v>
      </c>
      <c r="N4" s="6" t="s">
        <v>59</v>
      </c>
      <c r="O4" s="6" t="s">
        <v>26</v>
      </c>
      <c r="P4" s="6" t="s">
        <v>460</v>
      </c>
      <c r="Q4" s="6" t="s">
        <v>253</v>
      </c>
    </row>
    <row r="5" spans="1:17" x14ac:dyDescent="0.3">
      <c r="A5" s="8"/>
      <c r="B5" s="8"/>
      <c r="C5" s="10"/>
      <c r="D5" s="25"/>
      <c r="E5" s="25"/>
      <c r="F5" s="21"/>
      <c r="G5" s="21"/>
      <c r="H5" s="21"/>
      <c r="I5" s="21"/>
      <c r="J5" s="21"/>
      <c r="K5" s="21"/>
      <c r="L5" s="27"/>
      <c r="M5" s="27"/>
    </row>
    <row r="6" spans="1:17" x14ac:dyDescent="0.3">
      <c r="A6" s="8"/>
      <c r="B6" s="8"/>
      <c r="C6" s="11"/>
      <c r="D6" s="25" t="s">
        <v>30</v>
      </c>
      <c r="E6" s="25"/>
      <c r="F6" s="21" t="s">
        <v>30</v>
      </c>
      <c r="G6" s="21" t="s">
        <v>30</v>
      </c>
      <c r="H6" s="21" t="s">
        <v>30</v>
      </c>
      <c r="I6" s="21" t="s">
        <v>30</v>
      </c>
      <c r="J6" s="8" t="s">
        <v>30</v>
      </c>
      <c r="K6" s="8"/>
      <c r="L6" s="23" t="s">
        <v>30</v>
      </c>
      <c r="M6" s="23"/>
      <c r="N6" s="21" t="s">
        <v>30</v>
      </c>
      <c r="O6" s="21" t="s">
        <v>30</v>
      </c>
      <c r="P6" s="21" t="s">
        <v>30</v>
      </c>
      <c r="Q6" s="8" t="s">
        <v>30</v>
      </c>
    </row>
    <row r="7" spans="1:17" x14ac:dyDescent="0.3">
      <c r="A7" s="16"/>
      <c r="C7" s="11"/>
      <c r="D7" s="22"/>
      <c r="E7" s="22"/>
      <c r="F7" s="14"/>
      <c r="G7" s="14"/>
      <c r="H7" s="14"/>
      <c r="I7" s="14"/>
    </row>
    <row r="8" spans="1:17" x14ac:dyDescent="0.3">
      <c r="A8" s="28">
        <v>45382</v>
      </c>
      <c r="B8" s="29" t="s">
        <v>60</v>
      </c>
      <c r="C8" s="30" t="s">
        <v>35</v>
      </c>
      <c r="D8" s="167"/>
      <c r="E8" s="167">
        <v>200</v>
      </c>
      <c r="F8" s="42"/>
      <c r="G8" s="42"/>
      <c r="H8" s="42"/>
      <c r="I8" s="42"/>
      <c r="J8" s="42"/>
      <c r="K8" s="5"/>
      <c r="L8" s="5"/>
      <c r="M8" s="5"/>
      <c r="N8" s="5"/>
      <c r="O8" s="5"/>
      <c r="P8" s="5"/>
      <c r="Q8" s="5"/>
    </row>
    <row r="9" spans="1:17" x14ac:dyDescent="0.3">
      <c r="A9" s="39">
        <v>45756</v>
      </c>
      <c r="B9" s="5" t="s">
        <v>366</v>
      </c>
      <c r="C9" s="7" t="s">
        <v>35</v>
      </c>
      <c r="D9" s="42">
        <v>136.18</v>
      </c>
      <c r="E9" s="42"/>
      <c r="F9" s="42"/>
      <c r="G9" s="42"/>
      <c r="H9" s="42"/>
      <c r="I9" s="42">
        <v>136.18</v>
      </c>
      <c r="J9" s="42"/>
      <c r="K9" s="5"/>
      <c r="L9" s="5"/>
      <c r="M9" s="5"/>
      <c r="N9" s="5"/>
      <c r="O9" s="5"/>
      <c r="P9" s="5"/>
      <c r="Q9" s="5"/>
    </row>
    <row r="10" spans="1:17" x14ac:dyDescent="0.3">
      <c r="A10" s="39">
        <v>45770</v>
      </c>
      <c r="B10" s="5" t="s">
        <v>60</v>
      </c>
      <c r="C10" s="7" t="s">
        <v>35</v>
      </c>
      <c r="D10" s="300">
        <v>200</v>
      </c>
      <c r="E10" s="167"/>
      <c r="F10" s="42"/>
      <c r="G10" s="42"/>
      <c r="H10" s="42"/>
      <c r="I10" s="42"/>
      <c r="J10" s="42">
        <v>200</v>
      </c>
      <c r="K10" s="5"/>
      <c r="L10" s="5"/>
      <c r="M10" s="5"/>
      <c r="N10" s="5"/>
      <c r="O10" s="5"/>
      <c r="P10" s="5"/>
      <c r="Q10" s="5"/>
    </row>
    <row r="11" spans="1:17" x14ac:dyDescent="0.3">
      <c r="A11" s="32">
        <v>45771</v>
      </c>
      <c r="B11" s="153" t="s">
        <v>348</v>
      </c>
      <c r="C11" s="33" t="s">
        <v>35</v>
      </c>
      <c r="D11" s="301">
        <v>52500</v>
      </c>
      <c r="E11" s="34"/>
      <c r="F11" s="35">
        <v>52500</v>
      </c>
      <c r="G11" s="35"/>
      <c r="H11" s="35"/>
      <c r="I11" s="34"/>
      <c r="J11" s="34"/>
      <c r="K11" s="34"/>
      <c r="L11" s="35"/>
      <c r="M11" s="35"/>
      <c r="N11" s="5"/>
      <c r="O11" s="5"/>
      <c r="P11" s="5"/>
      <c r="Q11" s="5"/>
    </row>
    <row r="12" spans="1:17" x14ac:dyDescent="0.3">
      <c r="A12" s="32">
        <v>45786</v>
      </c>
      <c r="B12" s="153" t="s">
        <v>366</v>
      </c>
      <c r="C12" s="153" t="s">
        <v>35</v>
      </c>
      <c r="D12" s="264">
        <v>124.94</v>
      </c>
      <c r="E12" s="34"/>
      <c r="F12" s="35"/>
      <c r="G12" s="35"/>
      <c r="H12" s="35"/>
      <c r="I12" s="34">
        <v>124.94</v>
      </c>
      <c r="J12" s="34"/>
      <c r="K12" s="34"/>
      <c r="L12" s="35"/>
      <c r="M12" s="35"/>
      <c r="N12" s="5"/>
      <c r="O12" s="5"/>
      <c r="P12" s="5"/>
      <c r="Q12" s="5"/>
    </row>
    <row r="13" spans="1:17" x14ac:dyDescent="0.3">
      <c r="A13" s="32">
        <v>45789</v>
      </c>
      <c r="B13" s="153" t="s">
        <v>60</v>
      </c>
      <c r="C13" s="153" t="s">
        <v>35</v>
      </c>
      <c r="D13" s="301">
        <v>55</v>
      </c>
      <c r="E13" s="34"/>
      <c r="F13" s="35"/>
      <c r="G13" s="35"/>
      <c r="H13" s="35"/>
      <c r="I13" s="34"/>
      <c r="J13" s="34">
        <v>55</v>
      </c>
      <c r="K13" s="34"/>
      <c r="L13" s="35"/>
      <c r="M13" s="35"/>
      <c r="N13" s="5"/>
      <c r="O13" s="5"/>
      <c r="P13" s="5"/>
      <c r="Q13" s="5"/>
    </row>
    <row r="14" spans="1:17" x14ac:dyDescent="0.3">
      <c r="A14" s="32">
        <v>45817</v>
      </c>
      <c r="B14" s="153" t="s">
        <v>366</v>
      </c>
      <c r="C14" s="153" t="s">
        <v>35</v>
      </c>
      <c r="D14" s="264">
        <v>124.58</v>
      </c>
      <c r="E14" s="34"/>
      <c r="F14" s="35"/>
      <c r="G14" s="35"/>
      <c r="H14" s="35"/>
      <c r="I14" s="34">
        <v>124.58</v>
      </c>
      <c r="J14" s="34"/>
      <c r="K14" s="34"/>
      <c r="L14" s="35"/>
      <c r="M14" s="35"/>
      <c r="N14" s="5"/>
      <c r="O14" s="5"/>
      <c r="P14" s="5"/>
      <c r="Q14" s="5"/>
    </row>
    <row r="15" spans="1:17" x14ac:dyDescent="0.3">
      <c r="A15" s="32">
        <v>45817</v>
      </c>
      <c r="B15" s="153" t="s">
        <v>60</v>
      </c>
      <c r="C15" s="153" t="s">
        <v>35</v>
      </c>
      <c r="D15" s="264">
        <v>75</v>
      </c>
      <c r="E15" s="34"/>
      <c r="F15" s="35"/>
      <c r="G15" s="35"/>
      <c r="H15" s="35"/>
      <c r="I15" s="35"/>
      <c r="J15" s="34">
        <v>75</v>
      </c>
      <c r="K15" s="34"/>
      <c r="L15" s="35"/>
      <c r="M15" s="35"/>
      <c r="N15" s="42"/>
      <c r="O15" s="42"/>
      <c r="P15" s="42"/>
      <c r="Q15" s="42"/>
    </row>
    <row r="16" spans="1:17" x14ac:dyDescent="0.3">
      <c r="A16" s="32">
        <v>45847</v>
      </c>
      <c r="B16" s="153" t="s">
        <v>366</v>
      </c>
      <c r="C16" s="153" t="s">
        <v>35</v>
      </c>
      <c r="D16" s="264">
        <v>109.2</v>
      </c>
      <c r="E16" s="34"/>
      <c r="F16" s="35"/>
      <c r="G16" s="35"/>
      <c r="H16" s="35"/>
      <c r="I16" s="35">
        <v>109.2</v>
      </c>
      <c r="J16" s="34"/>
      <c r="K16" s="34"/>
      <c r="L16" s="35"/>
      <c r="M16" s="35"/>
      <c r="N16" s="42"/>
      <c r="O16" s="42"/>
      <c r="P16" s="42"/>
      <c r="Q16" s="42"/>
    </row>
    <row r="17" spans="1:17" x14ac:dyDescent="0.3">
      <c r="A17" s="169" t="s">
        <v>233</v>
      </c>
      <c r="B17" s="153" t="s">
        <v>232</v>
      </c>
      <c r="C17" s="33" t="s">
        <v>35</v>
      </c>
      <c r="D17" s="264">
        <v>14096.76</v>
      </c>
      <c r="E17" s="34"/>
      <c r="F17" s="35"/>
      <c r="G17" s="35">
        <v>14096.76</v>
      </c>
      <c r="H17" s="35"/>
      <c r="I17" s="35"/>
      <c r="J17" s="34"/>
      <c r="K17" s="34"/>
      <c r="L17" s="35"/>
      <c r="M17" s="35"/>
      <c r="N17" s="42"/>
      <c r="O17" s="42"/>
      <c r="P17" s="42"/>
      <c r="Q17" s="42"/>
    </row>
    <row r="18" spans="1:17" x14ac:dyDescent="0.3">
      <c r="A18" s="169">
        <v>45880</v>
      </c>
      <c r="B18" s="153" t="s">
        <v>366</v>
      </c>
      <c r="C18" s="153" t="s">
        <v>35</v>
      </c>
      <c r="D18" s="264">
        <v>120.2</v>
      </c>
      <c r="E18" s="34"/>
      <c r="F18" s="35"/>
      <c r="G18" s="35"/>
      <c r="H18" s="35"/>
      <c r="I18" s="35">
        <v>120.2</v>
      </c>
      <c r="J18" s="34"/>
      <c r="K18" s="34"/>
      <c r="L18" s="35"/>
      <c r="M18" s="35"/>
      <c r="N18" s="42"/>
      <c r="O18" s="42"/>
      <c r="P18" s="42"/>
      <c r="Q18" s="42"/>
    </row>
    <row r="19" spans="1:17" x14ac:dyDescent="0.3">
      <c r="A19" s="169">
        <v>45909</v>
      </c>
      <c r="B19" s="153" t="s">
        <v>366</v>
      </c>
      <c r="C19" s="153" t="s">
        <v>35</v>
      </c>
      <c r="D19" s="264">
        <v>105.25</v>
      </c>
      <c r="E19" s="34"/>
      <c r="F19" s="35"/>
      <c r="G19" s="35"/>
      <c r="H19" s="35"/>
      <c r="I19" s="35">
        <v>105.25</v>
      </c>
      <c r="J19" s="34"/>
      <c r="K19" s="34"/>
      <c r="L19" s="35"/>
      <c r="M19" s="35"/>
      <c r="N19" s="42"/>
      <c r="O19" s="42"/>
      <c r="P19" s="42"/>
      <c r="Q19" s="42"/>
    </row>
    <row r="20" spans="1:17" x14ac:dyDescent="0.3">
      <c r="A20" s="32">
        <v>45909</v>
      </c>
      <c r="B20" s="33" t="s">
        <v>252</v>
      </c>
      <c r="C20" s="33" t="s">
        <v>35</v>
      </c>
      <c r="D20" s="264">
        <v>380.79</v>
      </c>
      <c r="E20" s="34"/>
      <c r="F20" s="35"/>
      <c r="G20" s="35"/>
      <c r="H20" s="35"/>
      <c r="I20" s="35"/>
      <c r="J20" s="34"/>
      <c r="K20" s="34"/>
      <c r="L20" s="35"/>
      <c r="M20" s="35"/>
      <c r="N20" s="42"/>
      <c r="O20" s="42"/>
      <c r="P20" s="42"/>
      <c r="Q20" s="42">
        <v>380.79</v>
      </c>
    </row>
    <row r="21" spans="1:17" x14ac:dyDescent="0.3">
      <c r="A21" s="32">
        <v>45916</v>
      </c>
      <c r="B21" s="36" t="s">
        <v>168</v>
      </c>
      <c r="C21" s="33" t="s">
        <v>35</v>
      </c>
      <c r="D21" s="13">
        <v>553.46</v>
      </c>
      <c r="E21" s="34"/>
      <c r="F21" s="35"/>
      <c r="G21" s="35"/>
      <c r="H21" s="35">
        <v>553.46</v>
      </c>
      <c r="I21" s="34"/>
      <c r="J21" s="34"/>
      <c r="K21" s="34"/>
      <c r="L21" s="35"/>
      <c r="M21" s="35"/>
      <c r="N21" s="42"/>
      <c r="O21" s="42"/>
      <c r="P21" s="42"/>
      <c r="Q21" s="42"/>
    </row>
    <row r="22" spans="1:17" x14ac:dyDescent="0.3">
      <c r="A22" s="32">
        <v>45924</v>
      </c>
      <c r="B22" s="33" t="s">
        <v>54</v>
      </c>
      <c r="C22" s="33" t="s">
        <v>35</v>
      </c>
      <c r="D22" s="264">
        <v>52500</v>
      </c>
      <c r="E22" s="34"/>
      <c r="F22" s="35">
        <v>52500</v>
      </c>
      <c r="G22" s="35"/>
      <c r="H22" s="35"/>
      <c r="I22" s="34"/>
      <c r="J22" s="34"/>
      <c r="K22" s="34"/>
      <c r="L22" s="35"/>
      <c r="M22" s="35"/>
      <c r="N22" s="42"/>
      <c r="O22" s="42"/>
      <c r="P22" s="42"/>
      <c r="Q22" s="42"/>
    </row>
    <row r="23" spans="1:17" x14ac:dyDescent="0.3">
      <c r="A23" s="32">
        <v>45936</v>
      </c>
      <c r="B23" s="153" t="s">
        <v>326</v>
      </c>
      <c r="C23" s="153" t="s">
        <v>35</v>
      </c>
      <c r="D23" s="264">
        <v>202355.75</v>
      </c>
      <c r="E23" s="34"/>
      <c r="F23" s="35"/>
      <c r="G23" s="35"/>
      <c r="H23" s="35"/>
      <c r="I23" s="34"/>
      <c r="J23" s="34"/>
      <c r="K23" s="34"/>
      <c r="L23" s="35">
        <v>202355.75</v>
      </c>
      <c r="M23" s="35"/>
      <c r="N23" s="42"/>
      <c r="O23" s="42"/>
      <c r="P23" s="42"/>
      <c r="Q23" s="42"/>
    </row>
    <row r="24" spans="1:17" x14ac:dyDescent="0.3">
      <c r="A24" s="32">
        <v>45933</v>
      </c>
      <c r="B24" s="153" t="s">
        <v>232</v>
      </c>
      <c r="C24" s="153" t="s">
        <v>35</v>
      </c>
      <c r="D24" s="35">
        <v>1982.99</v>
      </c>
      <c r="E24" s="35"/>
      <c r="F24" s="35"/>
      <c r="G24" s="35">
        <v>1982.99</v>
      </c>
      <c r="H24" s="35"/>
      <c r="I24" s="35"/>
      <c r="J24" s="34"/>
      <c r="K24" s="34"/>
      <c r="L24" s="35"/>
      <c r="M24" s="35"/>
      <c r="N24" s="42"/>
      <c r="O24" s="42"/>
      <c r="P24" s="42"/>
      <c r="Q24" s="42"/>
    </row>
    <row r="25" spans="1:17" s="38" customFormat="1" x14ac:dyDescent="0.3">
      <c r="A25" s="37">
        <v>45936</v>
      </c>
      <c r="B25" s="153" t="s">
        <v>60</v>
      </c>
      <c r="C25" s="153" t="s">
        <v>35</v>
      </c>
      <c r="D25" s="35">
        <v>110</v>
      </c>
      <c r="E25" s="35"/>
      <c r="F25" s="35"/>
      <c r="G25" s="35"/>
      <c r="H25" s="35"/>
      <c r="I25" s="35"/>
      <c r="J25" s="34">
        <v>110</v>
      </c>
      <c r="K25" s="34"/>
      <c r="L25" s="35"/>
      <c r="M25" s="35"/>
      <c r="N25" s="270"/>
      <c r="O25" s="270"/>
      <c r="P25" s="270"/>
      <c r="Q25" s="270"/>
    </row>
    <row r="26" spans="1:17" s="38" customFormat="1" x14ac:dyDescent="0.3">
      <c r="A26" s="37">
        <v>45939</v>
      </c>
      <c r="B26" s="153" t="s">
        <v>366</v>
      </c>
      <c r="C26" s="153" t="s">
        <v>35</v>
      </c>
      <c r="D26" s="35">
        <v>95.74</v>
      </c>
      <c r="E26" s="35"/>
      <c r="F26" s="35"/>
      <c r="G26" s="35"/>
      <c r="H26" s="35"/>
      <c r="I26" s="35">
        <v>95.74</v>
      </c>
      <c r="J26" s="34"/>
      <c r="K26" s="34"/>
      <c r="L26" s="35"/>
      <c r="M26" s="35"/>
      <c r="N26" s="270"/>
      <c r="O26" s="270"/>
      <c r="P26" s="270"/>
      <c r="Q26" s="270"/>
    </row>
    <row r="27" spans="1:17" x14ac:dyDescent="0.3">
      <c r="A27" s="39">
        <v>45940</v>
      </c>
      <c r="B27" s="5" t="s">
        <v>355</v>
      </c>
      <c r="C27" s="7" t="s">
        <v>35</v>
      </c>
      <c r="D27" s="42">
        <v>500</v>
      </c>
      <c r="E27" s="42"/>
      <c r="F27" s="42"/>
      <c r="G27" s="42"/>
      <c r="H27" s="42"/>
      <c r="I27" s="42"/>
      <c r="J27" s="271">
        <v>500</v>
      </c>
      <c r="K27" s="271"/>
      <c r="L27" s="42"/>
      <c r="M27" s="42"/>
      <c r="N27" s="42"/>
      <c r="O27" s="42"/>
      <c r="P27" s="42"/>
      <c r="Q27" s="42"/>
    </row>
    <row r="28" spans="1:17" x14ac:dyDescent="0.3">
      <c r="A28" s="39">
        <v>45961</v>
      </c>
      <c r="B28" s="5" t="s">
        <v>348</v>
      </c>
      <c r="C28" s="7" t="s">
        <v>35</v>
      </c>
      <c r="D28" s="42">
        <v>18195.72</v>
      </c>
      <c r="E28" s="42"/>
      <c r="F28" s="42"/>
      <c r="G28" s="42"/>
      <c r="H28" s="42"/>
      <c r="I28" s="42"/>
      <c r="J28" s="271"/>
      <c r="K28" s="271"/>
      <c r="L28" s="42">
        <v>18195.72</v>
      </c>
      <c r="M28" s="42"/>
      <c r="N28" s="42"/>
      <c r="O28" s="42"/>
      <c r="P28" s="42"/>
      <c r="Q28" s="42"/>
    </row>
    <row r="29" spans="1:17" x14ac:dyDescent="0.3">
      <c r="A29" s="39">
        <v>45971</v>
      </c>
      <c r="B29" s="5" t="s">
        <v>366</v>
      </c>
      <c r="C29" s="7" t="s">
        <v>35</v>
      </c>
      <c r="D29" s="42">
        <v>102.18</v>
      </c>
      <c r="E29" s="42"/>
      <c r="F29" s="42"/>
      <c r="G29" s="42"/>
      <c r="H29" s="42"/>
      <c r="I29" s="42">
        <v>102.18</v>
      </c>
      <c r="J29" s="271"/>
      <c r="K29" s="271"/>
      <c r="L29" s="42"/>
      <c r="M29" s="42"/>
      <c r="N29" s="42"/>
      <c r="O29" s="42"/>
      <c r="P29" s="42"/>
      <c r="Q29" s="42"/>
    </row>
    <row r="30" spans="1:17" x14ac:dyDescent="0.3">
      <c r="A30" s="39">
        <v>45972</v>
      </c>
      <c r="B30" s="5" t="s">
        <v>60</v>
      </c>
      <c r="C30" s="7" t="s">
        <v>35</v>
      </c>
      <c r="D30" s="42">
        <v>110</v>
      </c>
      <c r="E30" s="42"/>
      <c r="F30" s="42"/>
      <c r="G30" s="42"/>
      <c r="H30" s="42"/>
      <c r="I30" s="42"/>
      <c r="J30" s="271">
        <v>110</v>
      </c>
      <c r="K30" s="271"/>
      <c r="L30" s="42"/>
      <c r="M30" s="42"/>
      <c r="N30" s="42"/>
      <c r="O30" s="42"/>
      <c r="P30" s="42"/>
      <c r="Q30" s="42"/>
    </row>
    <row r="31" spans="1:17" x14ac:dyDescent="0.3">
      <c r="A31" s="39">
        <v>45993</v>
      </c>
      <c r="B31" s="5" t="s">
        <v>424</v>
      </c>
      <c r="C31" s="7" t="s">
        <v>35</v>
      </c>
      <c r="D31" s="31">
        <v>40</v>
      </c>
      <c r="E31" s="31"/>
      <c r="F31" s="5"/>
      <c r="G31" s="5"/>
      <c r="H31" s="5"/>
      <c r="I31" s="40"/>
      <c r="J31" s="41">
        <v>40</v>
      </c>
      <c r="K31" s="41"/>
      <c r="L31" s="5"/>
      <c r="M31" s="5"/>
      <c r="N31" s="5"/>
      <c r="O31" s="5"/>
      <c r="P31" s="5"/>
      <c r="Q31" s="5"/>
    </row>
    <row r="32" spans="1:17" x14ac:dyDescent="0.3">
      <c r="A32" s="39">
        <v>46000</v>
      </c>
      <c r="B32" s="5" t="s">
        <v>366</v>
      </c>
      <c r="C32" s="7" t="s">
        <v>35</v>
      </c>
      <c r="D32" s="31">
        <v>180.9</v>
      </c>
      <c r="E32" s="31"/>
      <c r="F32" s="5"/>
      <c r="G32" s="5"/>
      <c r="H32" s="5"/>
      <c r="I32" s="40">
        <v>180.9</v>
      </c>
      <c r="J32" s="41"/>
      <c r="K32" s="41"/>
      <c r="L32" s="5"/>
      <c r="M32" s="5"/>
      <c r="N32" s="5"/>
      <c r="O32" s="5"/>
      <c r="P32" s="5"/>
      <c r="Q32" s="5"/>
    </row>
    <row r="33" spans="1:17" x14ac:dyDescent="0.3">
      <c r="A33" s="39">
        <v>46015</v>
      </c>
      <c r="B33" s="5" t="s">
        <v>437</v>
      </c>
      <c r="C33" s="7" t="s">
        <v>35</v>
      </c>
      <c r="D33" s="31">
        <v>90</v>
      </c>
      <c r="E33" s="31"/>
      <c r="F33" s="31"/>
      <c r="G33" s="31"/>
      <c r="H33" s="31"/>
      <c r="I33" s="31"/>
      <c r="J33" s="41">
        <v>90</v>
      </c>
      <c r="K33" s="41"/>
      <c r="L33" s="5"/>
      <c r="M33" s="5"/>
      <c r="N33" s="5"/>
      <c r="O33" s="5"/>
      <c r="P33" s="5"/>
      <c r="Q33" s="5"/>
    </row>
    <row r="34" spans="1:17" x14ac:dyDescent="0.3">
      <c r="A34" s="39">
        <v>45666</v>
      </c>
      <c r="B34" s="5" t="s">
        <v>366</v>
      </c>
      <c r="C34" s="7" t="s">
        <v>35</v>
      </c>
      <c r="D34" s="31">
        <v>212.08</v>
      </c>
      <c r="E34" s="31"/>
      <c r="F34" s="31"/>
      <c r="G34" s="31"/>
      <c r="H34" s="31"/>
      <c r="I34" s="31">
        <v>212.08</v>
      </c>
      <c r="J34" s="41"/>
      <c r="K34" s="41"/>
      <c r="L34" s="5"/>
      <c r="M34" s="5"/>
      <c r="N34" s="5"/>
      <c r="O34" s="5"/>
      <c r="P34" s="5"/>
      <c r="Q34" s="5"/>
    </row>
    <row r="35" spans="1:17" x14ac:dyDescent="0.3">
      <c r="A35" s="39">
        <v>46048</v>
      </c>
      <c r="B35" s="5" t="s">
        <v>232</v>
      </c>
      <c r="C35" s="7" t="s">
        <v>35</v>
      </c>
      <c r="D35" s="31">
        <v>1530.87</v>
      </c>
      <c r="E35" s="31"/>
      <c r="F35" s="31"/>
      <c r="G35" s="31">
        <v>1530.87</v>
      </c>
      <c r="H35" s="31"/>
      <c r="I35" s="31"/>
      <c r="J35" s="41"/>
      <c r="K35" s="41"/>
      <c r="L35" s="5"/>
      <c r="M35" s="5"/>
      <c r="N35" s="5"/>
      <c r="O35" s="42"/>
      <c r="P35" s="42"/>
      <c r="Q35" s="5"/>
    </row>
    <row r="36" spans="1:17" x14ac:dyDescent="0.3">
      <c r="A36" s="39">
        <v>46062</v>
      </c>
      <c r="B36" s="5" t="s">
        <v>366</v>
      </c>
      <c r="C36" s="7" t="s">
        <v>35</v>
      </c>
      <c r="D36" s="31">
        <v>166.6</v>
      </c>
      <c r="E36" s="31"/>
      <c r="F36" s="31"/>
      <c r="G36" s="31"/>
      <c r="H36" s="31"/>
      <c r="I36" s="31">
        <v>166.6</v>
      </c>
      <c r="J36" s="41"/>
      <c r="K36" s="41"/>
      <c r="L36" s="5"/>
      <c r="M36" s="5"/>
      <c r="N36" s="5"/>
      <c r="O36" s="42"/>
      <c r="P36" s="42"/>
      <c r="Q36" s="5"/>
    </row>
    <row r="37" spans="1:17" x14ac:dyDescent="0.3">
      <c r="A37" s="39">
        <v>46084</v>
      </c>
      <c r="B37" s="5" t="s">
        <v>459</v>
      </c>
      <c r="C37" s="7" t="s">
        <v>35</v>
      </c>
      <c r="D37" s="31">
        <v>25</v>
      </c>
      <c r="E37" s="31"/>
      <c r="F37" s="31"/>
      <c r="G37" s="31"/>
      <c r="H37" s="31"/>
      <c r="I37" s="31"/>
      <c r="J37" s="41"/>
      <c r="K37" s="41"/>
      <c r="L37" s="5"/>
      <c r="M37" s="5"/>
      <c r="N37" s="5"/>
      <c r="O37" s="5"/>
      <c r="P37" s="5">
        <v>25</v>
      </c>
      <c r="Q37" s="5"/>
    </row>
    <row r="38" spans="1:17" x14ac:dyDescent="0.3">
      <c r="A38" s="39">
        <v>46084</v>
      </c>
      <c r="B38" s="5" t="s">
        <v>60</v>
      </c>
      <c r="C38" s="7" t="s">
        <v>35</v>
      </c>
      <c r="D38" s="31">
        <v>40</v>
      </c>
      <c r="E38" s="31"/>
      <c r="F38" s="31"/>
      <c r="G38" s="31"/>
      <c r="H38" s="31"/>
      <c r="I38" s="31"/>
      <c r="J38" s="41">
        <v>40</v>
      </c>
      <c r="K38" s="41"/>
      <c r="L38" s="5"/>
      <c r="M38" s="5"/>
      <c r="N38" s="5"/>
      <c r="O38" s="5"/>
      <c r="P38" s="5"/>
      <c r="Q38" s="5"/>
    </row>
    <row r="39" spans="1:17" x14ac:dyDescent="0.3">
      <c r="A39" s="39">
        <v>46084</v>
      </c>
      <c r="B39" s="5" t="s">
        <v>60</v>
      </c>
      <c r="C39" s="7" t="s">
        <v>35</v>
      </c>
      <c r="D39" s="31">
        <v>20</v>
      </c>
      <c r="E39" s="31"/>
      <c r="F39" s="31"/>
      <c r="G39" s="31"/>
      <c r="H39" s="31"/>
      <c r="I39" s="31"/>
      <c r="J39" s="41">
        <v>20</v>
      </c>
      <c r="K39" s="41"/>
      <c r="L39" s="5"/>
      <c r="M39" s="5"/>
      <c r="N39" s="5"/>
      <c r="O39" s="5"/>
      <c r="P39" s="5"/>
      <c r="Q39" s="5"/>
    </row>
    <row r="40" spans="1:17" x14ac:dyDescent="0.3">
      <c r="A40" s="39"/>
      <c r="B40" s="5"/>
      <c r="C40" s="7"/>
      <c r="D40" s="31"/>
      <c r="E40" s="31"/>
      <c r="F40" s="31"/>
      <c r="G40" s="31"/>
      <c r="H40" s="31"/>
      <c r="I40" s="31"/>
      <c r="J40" s="41"/>
      <c r="K40" s="41"/>
      <c r="L40" s="5"/>
      <c r="M40" s="5"/>
      <c r="N40" s="5"/>
      <c r="O40" s="5"/>
      <c r="P40" s="5"/>
      <c r="Q40" s="5"/>
    </row>
    <row r="41" spans="1:17" x14ac:dyDescent="0.3">
      <c r="A41" s="39"/>
      <c r="B41" s="5"/>
      <c r="C41" s="7"/>
      <c r="D41" s="31"/>
      <c r="E41" s="31"/>
      <c r="F41" s="31"/>
      <c r="G41" s="31"/>
      <c r="H41" s="31"/>
      <c r="I41" s="31"/>
      <c r="J41" s="41"/>
      <c r="K41" s="41"/>
      <c r="L41" s="5"/>
      <c r="M41" s="5"/>
      <c r="N41" s="5"/>
      <c r="O41" s="5"/>
      <c r="P41" s="5"/>
      <c r="Q41" s="5"/>
    </row>
    <row r="42" spans="1:17" x14ac:dyDescent="0.3">
      <c r="A42" s="39"/>
      <c r="B42" s="5"/>
      <c r="C42" s="7"/>
      <c r="D42" s="31"/>
      <c r="E42" s="31"/>
      <c r="F42" s="31"/>
      <c r="G42" s="31"/>
      <c r="H42" s="31"/>
      <c r="I42" s="31"/>
      <c r="J42" s="41"/>
      <c r="K42" s="41"/>
      <c r="L42" s="5"/>
      <c r="M42" s="5"/>
      <c r="N42" s="5"/>
      <c r="O42" s="5"/>
      <c r="P42" s="5"/>
      <c r="Q42" s="5"/>
    </row>
    <row r="43" spans="1:17" x14ac:dyDescent="0.3">
      <c r="A43" s="39"/>
      <c r="B43" s="5"/>
      <c r="C43" s="7"/>
      <c r="D43" s="31"/>
      <c r="E43" s="31"/>
      <c r="F43" s="31"/>
      <c r="G43" s="31"/>
      <c r="H43" s="31"/>
      <c r="I43" s="31"/>
      <c r="J43" s="41"/>
      <c r="K43" s="41"/>
      <c r="L43" s="5"/>
      <c r="M43" s="5"/>
      <c r="N43" s="5"/>
      <c r="O43" s="5"/>
      <c r="P43" s="5"/>
      <c r="Q43" s="5"/>
    </row>
    <row r="44" spans="1:17" x14ac:dyDescent="0.3">
      <c r="A44" s="39"/>
      <c r="B44" s="5"/>
      <c r="C44" s="7"/>
      <c r="D44" s="31"/>
      <c r="E44" s="31"/>
      <c r="F44" s="31"/>
      <c r="G44" s="31"/>
      <c r="H44" s="31"/>
      <c r="I44" s="31"/>
      <c r="J44" s="41"/>
      <c r="K44" s="41"/>
      <c r="L44" s="5"/>
      <c r="M44" s="5"/>
      <c r="N44" s="5"/>
      <c r="O44" s="5"/>
      <c r="P44" s="5"/>
      <c r="Q44" s="5"/>
    </row>
    <row r="45" spans="1:17" x14ac:dyDescent="0.3">
      <c r="A45" s="39"/>
      <c r="B45" s="5"/>
      <c r="C45" s="7"/>
      <c r="D45" s="31"/>
      <c r="E45" s="31"/>
      <c r="F45" s="31"/>
      <c r="G45" s="31"/>
      <c r="H45" s="31"/>
      <c r="I45" s="31"/>
      <c r="J45" s="41"/>
      <c r="K45" s="41"/>
      <c r="L45" s="5"/>
      <c r="M45" s="5"/>
      <c r="N45" s="5"/>
      <c r="O45" s="5"/>
      <c r="P45" s="5"/>
      <c r="Q45" s="5"/>
    </row>
    <row r="46" spans="1:17" x14ac:dyDescent="0.3">
      <c r="A46" s="39"/>
      <c r="B46" s="5"/>
      <c r="C46" s="7"/>
      <c r="D46" s="31"/>
      <c r="E46" s="31"/>
      <c r="F46" s="31"/>
      <c r="G46" s="31"/>
      <c r="H46" s="31"/>
      <c r="I46" s="31"/>
      <c r="J46" s="41"/>
      <c r="K46" s="41"/>
      <c r="L46" s="5"/>
      <c r="M46" s="5"/>
      <c r="N46" s="5"/>
      <c r="O46" s="5"/>
      <c r="P46" s="5"/>
      <c r="Q46" s="5"/>
    </row>
    <row r="47" spans="1:17" x14ac:dyDescent="0.3">
      <c r="A47" s="39"/>
      <c r="B47" s="5"/>
      <c r="C47" s="7"/>
      <c r="D47" s="31"/>
      <c r="E47" s="31"/>
      <c r="F47" s="31"/>
      <c r="G47" s="31"/>
      <c r="H47" s="31"/>
      <c r="I47" s="31"/>
      <c r="J47" s="41"/>
      <c r="K47" s="41"/>
      <c r="L47" s="5"/>
      <c r="M47" s="5"/>
      <c r="N47" s="5"/>
      <c r="O47" s="5"/>
      <c r="P47" s="5"/>
      <c r="Q47" s="5"/>
    </row>
    <row r="48" spans="1:17" x14ac:dyDescent="0.3">
      <c r="A48" s="39"/>
      <c r="B48" s="5"/>
      <c r="C48" s="7"/>
      <c r="D48" s="31"/>
      <c r="E48" s="31"/>
      <c r="F48" s="31"/>
      <c r="G48" s="31"/>
      <c r="H48" s="31"/>
      <c r="I48" s="31"/>
      <c r="J48" s="41"/>
      <c r="K48" s="41"/>
      <c r="L48" s="5"/>
      <c r="M48" s="5"/>
      <c r="N48" s="5"/>
      <c r="O48" s="5"/>
      <c r="P48" s="5"/>
      <c r="Q48" s="5"/>
    </row>
    <row r="49" spans="1:17" x14ac:dyDescent="0.3">
      <c r="A49" s="39"/>
      <c r="B49" s="5"/>
      <c r="C49" s="7"/>
      <c r="D49" s="31"/>
      <c r="E49" s="31"/>
      <c r="F49" s="31"/>
      <c r="G49" s="31"/>
      <c r="H49" s="31"/>
      <c r="I49" s="31"/>
      <c r="J49" s="41"/>
      <c r="K49" s="41"/>
      <c r="L49" s="5"/>
      <c r="M49" s="5"/>
      <c r="N49" s="5"/>
      <c r="O49" s="5"/>
      <c r="P49" s="5"/>
      <c r="Q49" s="5"/>
    </row>
    <row r="50" spans="1:17" x14ac:dyDescent="0.3">
      <c r="A50" s="39"/>
      <c r="B50" s="5"/>
      <c r="C50" s="7"/>
      <c r="D50" s="31"/>
      <c r="E50" s="31"/>
      <c r="F50" s="31"/>
      <c r="G50" s="31"/>
      <c r="H50" s="31"/>
      <c r="I50" s="31"/>
      <c r="J50" s="41"/>
      <c r="K50" s="41"/>
      <c r="L50" s="5"/>
      <c r="M50" s="5"/>
      <c r="N50" s="5"/>
      <c r="O50" s="5"/>
      <c r="P50" s="5"/>
      <c r="Q50" s="5"/>
    </row>
    <row r="51" spans="1:17" x14ac:dyDescent="0.3">
      <c r="A51" s="39"/>
      <c r="B51" s="5"/>
      <c r="C51" s="7"/>
      <c r="D51" s="31"/>
      <c r="E51" s="31"/>
      <c r="F51" s="31"/>
      <c r="G51" s="31"/>
      <c r="H51" s="31"/>
      <c r="I51" s="31"/>
      <c r="J51" s="41"/>
      <c r="K51" s="41"/>
      <c r="L51" s="5"/>
      <c r="M51" s="5"/>
      <c r="N51" s="5"/>
      <c r="O51" s="5"/>
      <c r="P51" s="5"/>
      <c r="Q51" s="5"/>
    </row>
    <row r="52" spans="1:17" s="13" customFormat="1" x14ac:dyDescent="0.3">
      <c r="A52" s="43"/>
      <c r="B52" s="44">
        <f>SUM(F52:Q52)</f>
        <v>346839.19</v>
      </c>
      <c r="C52" s="3"/>
      <c r="D52" s="43">
        <f>SUM(D8:D50)</f>
        <v>346839.18999999994</v>
      </c>
      <c r="E52" s="43">
        <f t="shared" ref="E52:O52" si="0">SUM(E11:E50)</f>
        <v>0</v>
      </c>
      <c r="F52" s="43">
        <f t="shared" si="0"/>
        <v>105000</v>
      </c>
      <c r="G52" s="43">
        <f t="shared" si="0"/>
        <v>17610.62</v>
      </c>
      <c r="H52" s="43">
        <f>SUM(H11:H50)</f>
        <v>553.46</v>
      </c>
      <c r="I52" s="43">
        <f>SUM(I8:I50)</f>
        <v>1477.85</v>
      </c>
      <c r="J52" s="43">
        <f>SUM(J10:J50)</f>
        <v>1240</v>
      </c>
      <c r="K52" s="43">
        <f t="shared" si="0"/>
        <v>0</v>
      </c>
      <c r="L52" s="43">
        <f t="shared" si="0"/>
        <v>220551.47</v>
      </c>
      <c r="M52" s="43">
        <f t="shared" si="0"/>
        <v>0</v>
      </c>
      <c r="N52" s="43">
        <f t="shared" si="0"/>
        <v>0</v>
      </c>
      <c r="O52" s="43">
        <f t="shared" si="0"/>
        <v>0</v>
      </c>
      <c r="P52" s="43">
        <f>SUM(P8:P49)</f>
        <v>25</v>
      </c>
      <c r="Q52" s="43">
        <f>SUM(Q8:Q50)</f>
        <v>380.79</v>
      </c>
    </row>
    <row r="53" spans="1:17" x14ac:dyDescent="0.3">
      <c r="A53" s="2"/>
      <c r="B53" s="45"/>
      <c r="C53" s="1"/>
      <c r="D53" s="46"/>
      <c r="E53" s="46"/>
      <c r="F53" s="46"/>
      <c r="G53" s="46"/>
      <c r="H53" s="46"/>
      <c r="I53" s="46"/>
      <c r="J53" s="46"/>
      <c r="K53" s="46"/>
      <c r="L53" s="5"/>
      <c r="M53" s="5"/>
      <c r="N53" s="5"/>
      <c r="O53" s="5"/>
      <c r="P53" s="5"/>
      <c r="Q53" s="5"/>
    </row>
    <row r="54" spans="1:17" x14ac:dyDescent="0.3">
      <c r="A54" s="16"/>
      <c r="C54" s="11"/>
      <c r="D54" s="22"/>
      <c r="E54" s="22"/>
      <c r="F54" s="14"/>
      <c r="G54" s="14"/>
      <c r="H54" s="14"/>
      <c r="I54" s="14"/>
    </row>
    <row r="55" spans="1:17" x14ac:dyDescent="0.3">
      <c r="A55" s="16"/>
      <c r="C55" s="11"/>
      <c r="D55" s="22"/>
      <c r="E55" s="22"/>
      <c r="F55" s="14"/>
      <c r="G55" s="14"/>
      <c r="H55" s="14"/>
      <c r="I55" s="14"/>
    </row>
    <row r="56" spans="1:17" x14ac:dyDescent="0.3">
      <c r="A56" s="16"/>
      <c r="C56" s="11"/>
      <c r="D56" s="22"/>
      <c r="E56" s="22"/>
      <c r="F56" s="14"/>
      <c r="G56" s="14"/>
      <c r="H56" s="14"/>
      <c r="I56" s="14"/>
    </row>
    <row r="57" spans="1:17" x14ac:dyDescent="0.3">
      <c r="A57" s="16"/>
      <c r="C57" s="11"/>
      <c r="D57" s="22"/>
      <c r="E57" s="22"/>
      <c r="F57" s="14"/>
      <c r="G57" s="14"/>
      <c r="H57" s="14"/>
      <c r="I57" s="14"/>
    </row>
    <row r="58" spans="1:17" x14ac:dyDescent="0.3">
      <c r="A58" s="16"/>
      <c r="C58" s="11"/>
      <c r="D58" s="22"/>
      <c r="E58" s="22"/>
      <c r="F58" s="14"/>
      <c r="G58" s="14"/>
      <c r="H58" s="14"/>
      <c r="I58" s="14"/>
    </row>
    <row r="59" spans="1:17" x14ac:dyDescent="0.3">
      <c r="A59" s="16"/>
      <c r="C59" s="11"/>
      <c r="D59" s="22"/>
      <c r="E59" s="22"/>
      <c r="F59" s="14"/>
      <c r="G59" s="14"/>
      <c r="H59" s="14"/>
      <c r="I59" s="14"/>
    </row>
    <row r="60" spans="1:17" x14ac:dyDescent="0.3">
      <c r="C60" s="11"/>
      <c r="D60" s="22"/>
      <c r="E60" s="22"/>
      <c r="F60" s="14"/>
      <c r="G60" s="14"/>
      <c r="H60" s="14"/>
      <c r="I60" s="14"/>
    </row>
    <row r="61" spans="1:17" x14ac:dyDescent="0.3">
      <c r="A61" s="9"/>
      <c r="B61" s="9"/>
      <c r="C61" s="11"/>
      <c r="D61" s="22"/>
      <c r="E61" s="22"/>
      <c r="F61" s="22"/>
      <c r="G61" s="22"/>
      <c r="H61" s="22"/>
      <c r="I61" s="22"/>
      <c r="J61" s="22"/>
      <c r="K61" s="22"/>
    </row>
    <row r="62" spans="1:17" x14ac:dyDescent="0.3">
      <c r="A62" s="19"/>
      <c r="B62" s="18"/>
      <c r="C62" s="10"/>
      <c r="D62" s="18"/>
      <c r="E62" s="18"/>
      <c r="F62" s="18"/>
      <c r="G62" s="18"/>
      <c r="H62" s="18"/>
      <c r="I62" s="18"/>
      <c r="J62" s="19"/>
      <c r="K62" s="19"/>
    </row>
    <row r="63" spans="1:17" x14ac:dyDescent="0.3">
      <c r="A63" s="11"/>
      <c r="C63" s="11"/>
      <c r="D63" s="22"/>
      <c r="E63" s="22"/>
      <c r="F63" s="14"/>
      <c r="G63" s="14"/>
      <c r="H63" s="14"/>
      <c r="I63" s="14"/>
    </row>
    <row r="64" spans="1:17" x14ac:dyDescent="0.3">
      <c r="A64" s="11"/>
      <c r="C64" s="11"/>
      <c r="D64" s="22"/>
      <c r="E64" s="22"/>
      <c r="F64" s="14"/>
      <c r="G64" s="14"/>
      <c r="H64" s="14"/>
      <c r="I64" s="14"/>
    </row>
    <row r="65" spans="1:11" x14ac:dyDescent="0.3">
      <c r="A65" s="11"/>
      <c r="C65" s="11"/>
      <c r="D65" s="22"/>
      <c r="E65" s="22"/>
      <c r="F65" s="14"/>
      <c r="G65" s="14"/>
      <c r="H65" s="14"/>
      <c r="I65" s="14"/>
    </row>
    <row r="66" spans="1:11" x14ac:dyDescent="0.3">
      <c r="A66" s="8"/>
      <c r="B66" s="9"/>
      <c r="C66" s="24"/>
      <c r="D66" s="11"/>
      <c r="E66" s="11"/>
      <c r="F66" s="14"/>
      <c r="G66" s="14"/>
      <c r="H66" s="14"/>
      <c r="I66" s="14"/>
    </row>
    <row r="67" spans="1:11" x14ac:dyDescent="0.3">
      <c r="A67" s="8"/>
      <c r="B67" s="9"/>
      <c r="C67" s="11"/>
      <c r="D67" s="22"/>
      <c r="E67" s="22"/>
      <c r="F67" s="14"/>
      <c r="G67" s="14"/>
      <c r="H67" s="14"/>
      <c r="I67" s="14"/>
    </row>
    <row r="68" spans="1:11" x14ac:dyDescent="0.3">
      <c r="A68" s="8"/>
      <c r="B68" s="9"/>
      <c r="C68" s="11"/>
      <c r="D68" s="22"/>
      <c r="E68" s="22"/>
      <c r="F68" s="14"/>
      <c r="G68" s="14"/>
      <c r="H68" s="14"/>
      <c r="I68" s="14"/>
    </row>
    <row r="69" spans="1:11" x14ac:dyDescent="0.3">
      <c r="A69" s="8"/>
      <c r="B69" s="8"/>
      <c r="C69" s="10"/>
      <c r="D69" s="25"/>
      <c r="E69" s="25"/>
      <c r="F69" s="21"/>
      <c r="G69" s="21"/>
      <c r="H69" s="21"/>
      <c r="I69" s="21"/>
      <c r="J69" s="21"/>
      <c r="K69" s="21"/>
    </row>
    <row r="70" spans="1:11" x14ac:dyDescent="0.3">
      <c r="A70" s="8"/>
      <c r="B70" s="8"/>
      <c r="C70" s="10"/>
      <c r="D70" s="25"/>
      <c r="E70" s="25"/>
      <c r="F70" s="21"/>
      <c r="G70" s="21"/>
      <c r="H70" s="21"/>
      <c r="I70" s="21"/>
      <c r="J70" s="21"/>
      <c r="K70" s="21"/>
    </row>
    <row r="71" spans="1:11" x14ac:dyDescent="0.3">
      <c r="A71" s="8"/>
      <c r="B71" s="8"/>
      <c r="C71" s="11"/>
      <c r="D71" s="25"/>
      <c r="E71" s="25"/>
      <c r="F71" s="21"/>
      <c r="G71" s="21"/>
      <c r="H71" s="21"/>
      <c r="I71" s="21"/>
      <c r="J71" s="8"/>
      <c r="K71" s="8"/>
    </row>
    <row r="72" spans="1:11" x14ac:dyDescent="0.3">
      <c r="C72" s="11"/>
      <c r="D72" s="22"/>
      <c r="E72" s="22"/>
      <c r="F72" s="14"/>
      <c r="G72" s="14"/>
      <c r="H72" s="14"/>
      <c r="I72" s="14"/>
    </row>
    <row r="73" spans="1:11" x14ac:dyDescent="0.3">
      <c r="C73" s="11"/>
      <c r="D73" s="22"/>
      <c r="E73" s="22"/>
      <c r="F73" s="14"/>
      <c r="G73" s="14"/>
      <c r="H73" s="14"/>
      <c r="I73" s="14"/>
      <c r="J73" s="22"/>
      <c r="K73" s="22"/>
    </row>
    <row r="74" spans="1:11" x14ac:dyDescent="0.3">
      <c r="C74" s="11"/>
      <c r="D74" s="22"/>
      <c r="E74" s="22"/>
      <c r="F74" s="14"/>
      <c r="G74" s="14"/>
      <c r="H74" s="14"/>
      <c r="I74" s="14"/>
    </row>
    <row r="75" spans="1:11" x14ac:dyDescent="0.3">
      <c r="A75" s="12"/>
      <c r="C75" s="11"/>
      <c r="D75" s="22"/>
      <c r="E75" s="22"/>
      <c r="F75" s="14"/>
      <c r="G75" s="14"/>
      <c r="H75" s="14"/>
      <c r="I75" s="14"/>
    </row>
    <row r="76" spans="1:11" x14ac:dyDescent="0.3">
      <c r="A76" s="12"/>
      <c r="C76" s="11"/>
      <c r="D76" s="22"/>
      <c r="E76" s="22"/>
      <c r="F76" s="14"/>
      <c r="G76" s="14"/>
      <c r="H76" s="14"/>
      <c r="I76" s="14"/>
    </row>
    <row r="77" spans="1:11" x14ac:dyDescent="0.3">
      <c r="C77" s="11"/>
      <c r="D77" s="22"/>
      <c r="E77" s="22"/>
      <c r="F77" s="14"/>
      <c r="G77" s="14"/>
      <c r="H77" s="14"/>
      <c r="I77" s="14"/>
    </row>
    <row r="78" spans="1:11" x14ac:dyDescent="0.3">
      <c r="A78" s="12"/>
      <c r="C78" s="11"/>
      <c r="D78" s="22"/>
      <c r="E78" s="22"/>
      <c r="F78" s="14"/>
      <c r="G78" s="14"/>
      <c r="H78" s="14"/>
      <c r="I78" s="14"/>
    </row>
    <row r="79" spans="1:11" x14ac:dyDescent="0.3">
      <c r="C79" s="11"/>
      <c r="D79" s="22"/>
      <c r="E79" s="22"/>
      <c r="F79" s="14"/>
      <c r="G79" s="14"/>
      <c r="H79" s="14"/>
      <c r="I79" s="14"/>
    </row>
    <row r="80" spans="1:11" x14ac:dyDescent="0.3">
      <c r="C80" s="11"/>
      <c r="D80" s="22"/>
      <c r="E80" s="22"/>
      <c r="F80" s="14"/>
      <c r="G80" s="14"/>
      <c r="H80" s="14"/>
      <c r="I80" s="14"/>
    </row>
    <row r="81" spans="1:9" x14ac:dyDescent="0.3">
      <c r="C81" s="11"/>
      <c r="D81" s="22"/>
      <c r="E81" s="22"/>
      <c r="F81" s="14"/>
      <c r="G81" s="14"/>
      <c r="H81" s="14"/>
      <c r="I81" s="14"/>
    </row>
    <row r="82" spans="1:9" x14ac:dyDescent="0.3">
      <c r="A82" s="12"/>
      <c r="C82" s="11"/>
      <c r="D82" s="22"/>
      <c r="E82" s="22"/>
      <c r="F82" s="14"/>
      <c r="G82" s="14"/>
      <c r="H82" s="14"/>
      <c r="I82" s="14"/>
    </row>
    <row r="83" spans="1:9" x14ac:dyDescent="0.3">
      <c r="C83" s="11"/>
      <c r="D83" s="22"/>
      <c r="E83" s="22"/>
      <c r="F83" s="14"/>
      <c r="G83" s="14"/>
      <c r="H83" s="14"/>
      <c r="I83" s="14"/>
    </row>
    <row r="84" spans="1:9" x14ac:dyDescent="0.3">
      <c r="C84" s="11"/>
      <c r="D84" s="22"/>
      <c r="E84" s="22"/>
      <c r="F84" s="14"/>
      <c r="G84" s="14"/>
      <c r="H84" s="14"/>
      <c r="I84" s="14"/>
    </row>
    <row r="85" spans="1:9" x14ac:dyDescent="0.3">
      <c r="A85" s="12"/>
      <c r="C85" s="11"/>
      <c r="D85" s="22"/>
      <c r="E85" s="22"/>
      <c r="F85" s="14"/>
      <c r="G85" s="14"/>
      <c r="H85" s="14"/>
      <c r="I85" s="14"/>
    </row>
    <row r="86" spans="1:9" x14ac:dyDescent="0.3">
      <c r="C86" s="11"/>
      <c r="D86" s="22"/>
      <c r="E86" s="22"/>
      <c r="F86" s="14"/>
      <c r="G86" s="14"/>
      <c r="H86" s="14"/>
      <c r="I86" s="14"/>
    </row>
    <row r="87" spans="1:9" x14ac:dyDescent="0.3">
      <c r="C87" s="11"/>
      <c r="D87" s="22"/>
      <c r="E87" s="22"/>
      <c r="F87" s="14"/>
      <c r="G87" s="14"/>
      <c r="H87" s="14"/>
      <c r="I87" s="14"/>
    </row>
    <row r="88" spans="1:9" x14ac:dyDescent="0.3">
      <c r="C88" s="11"/>
      <c r="D88" s="22"/>
      <c r="E88" s="22"/>
      <c r="F88" s="14"/>
      <c r="G88" s="14"/>
      <c r="H88" s="14"/>
      <c r="I88" s="14"/>
    </row>
    <row r="89" spans="1:9" x14ac:dyDescent="0.3">
      <c r="C89" s="11"/>
      <c r="D89" s="22"/>
      <c r="E89" s="22"/>
      <c r="F89" s="14"/>
      <c r="G89" s="14"/>
      <c r="H89" s="14"/>
      <c r="I89" s="14"/>
    </row>
    <row r="90" spans="1:9" x14ac:dyDescent="0.3">
      <c r="C90" s="11"/>
      <c r="D90" s="22"/>
      <c r="E90" s="22"/>
      <c r="F90" s="14"/>
      <c r="G90" s="14"/>
      <c r="H90" s="14"/>
      <c r="I90" s="14"/>
    </row>
    <row r="91" spans="1:9" x14ac:dyDescent="0.3">
      <c r="C91" s="11"/>
      <c r="D91" s="22"/>
      <c r="E91" s="22"/>
      <c r="F91" s="14"/>
      <c r="G91" s="14"/>
      <c r="H91" s="14"/>
      <c r="I91" s="14"/>
    </row>
    <row r="92" spans="1:9" x14ac:dyDescent="0.3">
      <c r="C92" s="11"/>
      <c r="D92" s="22"/>
      <c r="E92" s="22"/>
      <c r="F92" s="14"/>
      <c r="G92" s="14"/>
      <c r="H92" s="14"/>
      <c r="I92" s="14"/>
    </row>
    <row r="93" spans="1:9" x14ac:dyDescent="0.3">
      <c r="C93" s="11"/>
      <c r="D93" s="22"/>
      <c r="E93" s="22"/>
      <c r="F93" s="14"/>
      <c r="G93" s="14"/>
      <c r="H93" s="14"/>
      <c r="I93" s="14"/>
    </row>
    <row r="94" spans="1:9" x14ac:dyDescent="0.3">
      <c r="C94" s="11"/>
      <c r="D94" s="22"/>
      <c r="E94" s="22"/>
      <c r="F94" s="14"/>
      <c r="G94" s="14"/>
      <c r="H94" s="14"/>
      <c r="I94" s="14"/>
    </row>
    <row r="95" spans="1:9" x14ac:dyDescent="0.3">
      <c r="C95" s="11"/>
      <c r="D95" s="22"/>
      <c r="E95" s="22"/>
      <c r="F95" s="14"/>
      <c r="G95" s="14"/>
      <c r="H95" s="14"/>
      <c r="I95" s="14"/>
    </row>
    <row r="96" spans="1:9" x14ac:dyDescent="0.3">
      <c r="C96" s="11"/>
      <c r="D96" s="22"/>
      <c r="E96" s="22"/>
      <c r="F96" s="14"/>
      <c r="G96" s="14"/>
      <c r="H96" s="14"/>
      <c r="I96" s="14"/>
    </row>
    <row r="97" spans="1:11" x14ac:dyDescent="0.3">
      <c r="C97" s="11"/>
      <c r="D97" s="22"/>
      <c r="E97" s="22"/>
      <c r="F97" s="14"/>
      <c r="G97" s="14"/>
      <c r="H97" s="14"/>
      <c r="I97" s="14"/>
    </row>
    <row r="98" spans="1:11" x14ac:dyDescent="0.3">
      <c r="A98" s="9"/>
      <c r="B98" s="9"/>
      <c r="C98" s="11"/>
      <c r="D98" s="22"/>
      <c r="E98" s="22"/>
      <c r="F98" s="22"/>
      <c r="G98" s="22"/>
      <c r="H98" s="22"/>
      <c r="I98" s="22"/>
      <c r="J98" s="22"/>
      <c r="K98" s="22"/>
    </row>
    <row r="99" spans="1:11" x14ac:dyDescent="0.3">
      <c r="A99" s="20"/>
      <c r="B99" s="18"/>
      <c r="C99" s="10"/>
      <c r="D99" s="17"/>
      <c r="E99" s="17"/>
      <c r="F99" s="17"/>
      <c r="G99" s="17"/>
      <c r="H99" s="17"/>
      <c r="I99" s="17"/>
      <c r="J99" s="20"/>
      <c r="K99" s="20"/>
    </row>
    <row r="100" spans="1:11" x14ac:dyDescent="0.3">
      <c r="A100" s="20"/>
      <c r="B100" s="17"/>
      <c r="C100" s="10"/>
      <c r="D100" s="17"/>
      <c r="E100" s="17"/>
      <c r="F100" s="17"/>
      <c r="G100" s="17"/>
      <c r="H100" s="17"/>
      <c r="I100" s="17"/>
      <c r="J100" s="20"/>
      <c r="K100" s="20"/>
    </row>
    <row r="101" spans="1:11" x14ac:dyDescent="0.3">
      <c r="A101" s="9"/>
      <c r="B101" s="9"/>
      <c r="C101" s="11"/>
      <c r="D101" s="22"/>
      <c r="E101" s="22"/>
      <c r="F101" s="22"/>
      <c r="G101" s="22"/>
      <c r="H101" s="22"/>
      <c r="I101" s="22"/>
      <c r="J101" s="9"/>
      <c r="K101" s="9"/>
    </row>
    <row r="102" spans="1:11" x14ac:dyDescent="0.3">
      <c r="A102" s="9"/>
      <c r="B102" s="9"/>
      <c r="C102" s="11"/>
      <c r="D102" s="22"/>
      <c r="E102" s="22"/>
      <c r="F102" s="22"/>
      <c r="G102" s="22"/>
      <c r="H102" s="22"/>
      <c r="I102" s="22"/>
      <c r="J102" s="9"/>
      <c r="K102" s="9"/>
    </row>
    <row r="103" spans="1:11" x14ac:dyDescent="0.3">
      <c r="A103" s="9"/>
      <c r="B103" s="9"/>
      <c r="C103" s="11"/>
      <c r="D103" s="22"/>
      <c r="E103" s="22"/>
      <c r="F103" s="22"/>
      <c r="G103" s="22"/>
      <c r="H103" s="22"/>
      <c r="I103" s="22"/>
      <c r="J103" s="9"/>
      <c r="K103" s="9"/>
    </row>
    <row r="104" spans="1:11" x14ac:dyDescent="0.3">
      <c r="A104" s="8"/>
      <c r="B104" s="9"/>
      <c r="C104" s="24"/>
      <c r="D104" s="11"/>
      <c r="E104" s="11"/>
      <c r="F104" s="14"/>
      <c r="G104" s="14"/>
      <c r="H104" s="14"/>
      <c r="I104" s="14"/>
    </row>
    <row r="105" spans="1:11" x14ac:dyDescent="0.3">
      <c r="C105" s="11"/>
      <c r="D105" s="22"/>
      <c r="E105" s="22"/>
      <c r="F105" s="14"/>
      <c r="G105" s="14"/>
      <c r="H105" s="14"/>
      <c r="I105" s="14"/>
    </row>
    <row r="106" spans="1:11" x14ac:dyDescent="0.3">
      <c r="B106" s="9"/>
      <c r="C106" s="11"/>
      <c r="D106" s="22"/>
      <c r="E106" s="22"/>
      <c r="F106" s="14"/>
      <c r="G106" s="14"/>
      <c r="H106" s="14"/>
      <c r="I106" s="14"/>
    </row>
    <row r="107" spans="1:11" x14ac:dyDescent="0.3">
      <c r="A107" s="8"/>
      <c r="B107" s="8"/>
      <c r="C107" s="10"/>
      <c r="D107" s="25"/>
      <c r="E107" s="25"/>
      <c r="F107" s="21"/>
      <c r="G107" s="21"/>
      <c r="H107" s="14"/>
      <c r="I107" s="14"/>
      <c r="J107" s="21"/>
      <c r="K107" s="21"/>
    </row>
    <row r="108" spans="1:11" x14ac:dyDescent="0.3">
      <c r="A108" s="8"/>
      <c r="B108" s="8"/>
      <c r="C108" s="10"/>
      <c r="D108" s="25"/>
      <c r="E108" s="25"/>
      <c r="F108" s="21"/>
      <c r="G108" s="21"/>
      <c r="H108" s="21"/>
      <c r="I108" s="21"/>
      <c r="J108" s="21"/>
      <c r="K108" s="21"/>
    </row>
    <row r="109" spans="1:11" x14ac:dyDescent="0.3">
      <c r="A109" s="8"/>
      <c r="B109" s="8"/>
      <c r="C109" s="11"/>
      <c r="D109" s="25"/>
      <c r="E109" s="25"/>
      <c r="F109" s="21"/>
      <c r="G109" s="21"/>
      <c r="H109" s="21"/>
      <c r="I109" s="21"/>
      <c r="J109" s="8"/>
      <c r="K109" s="8"/>
    </row>
    <row r="110" spans="1:11" x14ac:dyDescent="0.3">
      <c r="C110" s="11"/>
      <c r="D110" s="22"/>
      <c r="E110" s="22"/>
      <c r="F110" s="14"/>
      <c r="G110" s="14"/>
      <c r="H110" s="14"/>
      <c r="I110" s="14"/>
    </row>
    <row r="111" spans="1:11" x14ac:dyDescent="0.3">
      <c r="C111" s="11"/>
      <c r="D111" s="22"/>
      <c r="E111" s="22"/>
      <c r="F111" s="14"/>
      <c r="G111" s="14"/>
      <c r="H111" s="14"/>
      <c r="I111" s="14"/>
      <c r="J111" s="22"/>
      <c r="K111" s="22"/>
    </row>
    <row r="112" spans="1:11" x14ac:dyDescent="0.3">
      <c r="C112" s="11"/>
      <c r="D112" s="22"/>
      <c r="E112" s="22"/>
      <c r="F112" s="14"/>
      <c r="G112" s="14"/>
      <c r="H112" s="14"/>
      <c r="I112" s="14"/>
    </row>
    <row r="113" spans="1:9" x14ac:dyDescent="0.3">
      <c r="A113" s="16"/>
      <c r="C113" s="11"/>
      <c r="D113" s="22"/>
      <c r="E113" s="22"/>
      <c r="F113" s="14"/>
      <c r="G113" s="14"/>
      <c r="H113" s="14"/>
      <c r="I113" s="14"/>
    </row>
    <row r="114" spans="1:9" x14ac:dyDescent="0.3">
      <c r="A114" s="16"/>
      <c r="C114" s="11"/>
      <c r="D114" s="22"/>
      <c r="E114" s="22"/>
      <c r="F114" s="14"/>
      <c r="G114" s="14"/>
      <c r="H114" s="14"/>
      <c r="I114" s="14"/>
    </row>
    <row r="115" spans="1:9" x14ac:dyDescent="0.3">
      <c r="A115" s="16"/>
      <c r="C115" s="11"/>
      <c r="D115" s="22"/>
      <c r="E115" s="22"/>
      <c r="F115" s="14"/>
      <c r="G115" s="14"/>
      <c r="H115" s="14"/>
      <c r="I115" s="14"/>
    </row>
    <row r="116" spans="1:9" x14ac:dyDescent="0.3">
      <c r="A116" s="16"/>
      <c r="C116" s="11"/>
      <c r="D116" s="22"/>
      <c r="E116" s="22"/>
      <c r="F116" s="14"/>
      <c r="G116" s="14"/>
      <c r="H116" s="14"/>
      <c r="I116" s="14"/>
    </row>
    <row r="117" spans="1:9" x14ac:dyDescent="0.3">
      <c r="A117" s="16"/>
      <c r="C117" s="11"/>
      <c r="D117" s="22"/>
      <c r="E117" s="22"/>
      <c r="F117" s="14"/>
      <c r="G117" s="14"/>
      <c r="H117" s="14"/>
      <c r="I117" s="14"/>
    </row>
    <row r="118" spans="1:9" x14ac:dyDescent="0.3">
      <c r="A118" s="16"/>
      <c r="C118" s="11"/>
      <c r="D118" s="22"/>
      <c r="E118" s="22"/>
      <c r="F118" s="14"/>
      <c r="G118" s="14"/>
      <c r="H118" s="14"/>
      <c r="I118" s="14"/>
    </row>
    <row r="119" spans="1:9" x14ac:dyDescent="0.3">
      <c r="A119" s="16"/>
      <c r="C119" s="11"/>
      <c r="D119" s="22"/>
      <c r="E119" s="22"/>
      <c r="F119" s="14"/>
      <c r="G119" s="14"/>
      <c r="H119" s="14"/>
      <c r="I119" s="14"/>
    </row>
    <row r="120" spans="1:9" x14ac:dyDescent="0.3">
      <c r="A120" s="16"/>
      <c r="C120" s="11"/>
      <c r="D120" s="22"/>
      <c r="E120" s="22"/>
      <c r="F120" s="14"/>
      <c r="G120" s="14"/>
      <c r="H120" s="14"/>
      <c r="I120" s="14"/>
    </row>
    <row r="121" spans="1:9" x14ac:dyDescent="0.3">
      <c r="A121" s="16"/>
      <c r="C121" s="11"/>
      <c r="D121" s="22"/>
      <c r="E121" s="22"/>
      <c r="F121" s="14"/>
      <c r="G121" s="14"/>
      <c r="H121" s="14"/>
      <c r="I121" s="14"/>
    </row>
    <row r="122" spans="1:9" x14ac:dyDescent="0.3">
      <c r="A122" s="16"/>
      <c r="C122" s="11"/>
      <c r="D122" s="22"/>
      <c r="E122" s="22"/>
      <c r="F122" s="14"/>
      <c r="G122" s="14"/>
      <c r="H122" s="14"/>
      <c r="I122" s="14"/>
    </row>
    <row r="123" spans="1:9" x14ac:dyDescent="0.3">
      <c r="A123" s="16"/>
      <c r="C123" s="11"/>
      <c r="D123" s="22"/>
      <c r="E123" s="22"/>
      <c r="F123" s="14"/>
      <c r="G123" s="14"/>
      <c r="H123" s="14"/>
      <c r="I123" s="14"/>
    </row>
    <row r="124" spans="1:9" x14ac:dyDescent="0.3">
      <c r="A124" s="16"/>
      <c r="C124" s="11"/>
      <c r="D124" s="22"/>
      <c r="E124" s="22"/>
      <c r="F124" s="14"/>
      <c r="G124" s="14"/>
      <c r="H124" s="14"/>
      <c r="I124" s="14"/>
    </row>
    <row r="125" spans="1:9" x14ac:dyDescent="0.3">
      <c r="A125" s="16"/>
      <c r="C125" s="11"/>
      <c r="D125" s="22"/>
      <c r="E125" s="22"/>
      <c r="F125" s="14"/>
      <c r="G125" s="14"/>
      <c r="H125" s="14"/>
      <c r="I125" s="14"/>
    </row>
    <row r="126" spans="1:9" x14ac:dyDescent="0.3">
      <c r="A126" s="16"/>
      <c r="C126" s="11"/>
      <c r="D126" s="22"/>
      <c r="E126" s="22"/>
      <c r="F126" s="14"/>
      <c r="G126" s="14"/>
      <c r="H126" s="14"/>
      <c r="I126" s="14"/>
    </row>
    <row r="127" spans="1:9" x14ac:dyDescent="0.3">
      <c r="A127" s="16"/>
      <c r="C127" s="11"/>
      <c r="D127" s="22"/>
      <c r="E127" s="22"/>
      <c r="F127" s="14"/>
      <c r="G127" s="14"/>
      <c r="H127" s="14"/>
      <c r="I127" s="14"/>
    </row>
    <row r="128" spans="1:9" x14ac:dyDescent="0.3">
      <c r="C128" s="11"/>
      <c r="D128" s="22"/>
      <c r="E128" s="22"/>
      <c r="F128" s="14"/>
      <c r="G128" s="14"/>
      <c r="H128" s="14"/>
      <c r="I128" s="14"/>
    </row>
    <row r="129" spans="1:11" x14ac:dyDescent="0.3">
      <c r="C129" s="11"/>
      <c r="D129" s="22"/>
      <c r="E129" s="22"/>
      <c r="F129" s="14"/>
      <c r="G129" s="14"/>
      <c r="H129" s="14"/>
      <c r="I129" s="14"/>
    </row>
    <row r="130" spans="1:11" x14ac:dyDescent="0.3">
      <c r="C130" s="11"/>
      <c r="D130" s="22"/>
      <c r="E130" s="22"/>
      <c r="F130" s="14"/>
      <c r="G130" s="14"/>
      <c r="H130" s="14"/>
      <c r="I130" s="14"/>
    </row>
    <row r="131" spans="1:11" x14ac:dyDescent="0.3">
      <c r="C131" s="11"/>
      <c r="D131" s="22"/>
      <c r="E131" s="22"/>
      <c r="F131" s="14"/>
      <c r="G131" s="14"/>
      <c r="H131" s="14"/>
      <c r="I131" s="14"/>
    </row>
    <row r="132" spans="1:11" x14ac:dyDescent="0.3">
      <c r="A132" s="12"/>
      <c r="C132" s="11"/>
      <c r="D132" s="22"/>
      <c r="E132" s="22"/>
      <c r="F132" s="14"/>
      <c r="G132" s="14"/>
      <c r="H132" s="14"/>
      <c r="I132" s="14"/>
    </row>
    <row r="133" spans="1:11" x14ac:dyDescent="0.3">
      <c r="C133" s="11"/>
      <c r="D133" s="22"/>
      <c r="E133" s="22"/>
      <c r="F133" s="14"/>
      <c r="G133" s="14"/>
      <c r="H133" s="14"/>
      <c r="I133" s="14"/>
    </row>
    <row r="134" spans="1:11" x14ac:dyDescent="0.3">
      <c r="C134" s="11"/>
      <c r="D134" s="22"/>
      <c r="E134" s="22"/>
      <c r="F134" s="14"/>
      <c r="G134" s="14"/>
      <c r="H134" s="14"/>
      <c r="I134" s="14"/>
    </row>
    <row r="135" spans="1:11" x14ac:dyDescent="0.3">
      <c r="C135" s="11"/>
      <c r="D135" s="22"/>
      <c r="E135" s="22"/>
      <c r="F135" s="14"/>
      <c r="G135" s="14"/>
      <c r="H135" s="14"/>
      <c r="I135" s="14"/>
    </row>
    <row r="136" spans="1:11" x14ac:dyDescent="0.3">
      <c r="C136" s="11"/>
      <c r="D136" s="22"/>
      <c r="E136" s="22"/>
      <c r="F136" s="14"/>
      <c r="G136" s="14"/>
      <c r="H136" s="14"/>
      <c r="I136" s="14"/>
    </row>
    <row r="137" spans="1:11" x14ac:dyDescent="0.3">
      <c r="A137" s="9"/>
      <c r="B137" s="9"/>
      <c r="C137" s="11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3">
      <c r="A138" s="20"/>
      <c r="B138" s="18"/>
      <c r="C138" s="10"/>
      <c r="D138" s="17"/>
      <c r="E138" s="17"/>
      <c r="F138" s="17"/>
      <c r="G138" s="17"/>
      <c r="H138" s="17"/>
      <c r="I138" s="17"/>
      <c r="J138" s="20"/>
      <c r="K138" s="20"/>
    </row>
    <row r="139" spans="1:11" x14ac:dyDescent="0.3">
      <c r="A139" s="20"/>
      <c r="B139" s="17"/>
      <c r="C139" s="10"/>
      <c r="D139" s="17"/>
      <c r="E139" s="17"/>
      <c r="F139" s="17"/>
      <c r="G139" s="17"/>
      <c r="H139" s="17"/>
      <c r="I139" s="17"/>
      <c r="J139" s="20"/>
      <c r="K139" s="20"/>
    </row>
    <row r="140" spans="1:11" x14ac:dyDescent="0.3">
      <c r="A140" s="9"/>
      <c r="B140" s="9"/>
      <c r="C140" s="11"/>
      <c r="D140" s="22"/>
      <c r="E140" s="22"/>
      <c r="F140" s="22"/>
      <c r="G140" s="22"/>
      <c r="H140" s="22"/>
      <c r="I140" s="22"/>
      <c r="J140" s="9"/>
      <c r="K140" s="9"/>
    </row>
    <row r="141" spans="1:11" x14ac:dyDescent="0.3">
      <c r="A141" s="8"/>
      <c r="B141" s="9"/>
      <c r="C141" s="24"/>
      <c r="D141" s="11"/>
      <c r="E141" s="11"/>
      <c r="F141" s="14"/>
      <c r="G141" s="14"/>
      <c r="H141" s="14"/>
      <c r="I141" s="14"/>
    </row>
    <row r="142" spans="1:11" x14ac:dyDescent="0.3">
      <c r="C142" s="11"/>
      <c r="D142" s="22"/>
      <c r="E142" s="22"/>
      <c r="F142" s="14"/>
      <c r="G142" s="14"/>
      <c r="H142" s="14"/>
      <c r="I142" s="14"/>
    </row>
    <row r="143" spans="1:11" x14ac:dyDescent="0.3">
      <c r="B143" s="9"/>
      <c r="C143" s="11"/>
      <c r="D143" s="22"/>
      <c r="E143" s="22"/>
      <c r="F143" s="14"/>
      <c r="G143" s="14"/>
      <c r="H143" s="14"/>
      <c r="I143" s="14"/>
    </row>
    <row r="144" spans="1:11" x14ac:dyDescent="0.3">
      <c r="A144" s="8"/>
      <c r="B144" s="8"/>
      <c r="C144" s="10"/>
      <c r="D144" s="25"/>
      <c r="E144" s="25"/>
      <c r="F144" s="21"/>
      <c r="G144" s="21"/>
      <c r="H144" s="21"/>
      <c r="I144" s="21"/>
      <c r="J144" s="21"/>
      <c r="K144" s="21"/>
    </row>
    <row r="145" spans="1:11" x14ac:dyDescent="0.3">
      <c r="A145" s="8"/>
      <c r="B145" s="8"/>
      <c r="C145" s="10"/>
      <c r="D145" s="25"/>
      <c r="E145" s="25"/>
      <c r="F145" s="21"/>
      <c r="G145" s="21"/>
      <c r="H145" s="21"/>
      <c r="I145" s="21"/>
      <c r="J145" s="21"/>
      <c r="K145" s="21"/>
    </row>
    <row r="146" spans="1:11" x14ac:dyDescent="0.3">
      <c r="A146" s="8"/>
      <c r="B146" s="8"/>
      <c r="C146" s="11"/>
      <c r="D146" s="25"/>
      <c r="E146" s="25"/>
      <c r="F146" s="21"/>
      <c r="G146" s="21"/>
      <c r="H146" s="21"/>
      <c r="I146" s="21"/>
      <c r="J146" s="8"/>
      <c r="K146" s="8"/>
    </row>
    <row r="147" spans="1:11" x14ac:dyDescent="0.3">
      <c r="A147" s="20"/>
      <c r="B147" s="17"/>
      <c r="C147" s="10"/>
      <c r="D147" s="17"/>
      <c r="E147" s="17"/>
      <c r="F147" s="17"/>
      <c r="G147" s="17"/>
      <c r="H147" s="17"/>
      <c r="I147" s="17"/>
      <c r="J147" s="20"/>
      <c r="K147" s="20"/>
    </row>
    <row r="148" spans="1:11" x14ac:dyDescent="0.3">
      <c r="A148" s="20"/>
      <c r="B148" s="17"/>
      <c r="C148" s="10"/>
      <c r="D148" s="22"/>
      <c r="E148" s="22"/>
      <c r="F148" s="14"/>
      <c r="G148" s="14"/>
      <c r="H148" s="14"/>
      <c r="I148" s="14"/>
      <c r="J148" s="20"/>
      <c r="K148" s="20"/>
    </row>
    <row r="149" spans="1:11" x14ac:dyDescent="0.3">
      <c r="A149" s="20"/>
      <c r="B149" s="17"/>
      <c r="C149" s="10"/>
      <c r="D149" s="17"/>
      <c r="E149" s="17"/>
      <c r="F149" s="17"/>
      <c r="G149" s="17"/>
      <c r="H149" s="17"/>
      <c r="I149" s="17"/>
      <c r="J149" s="20"/>
      <c r="K149" s="20"/>
    </row>
    <row r="150" spans="1:11" x14ac:dyDescent="0.3">
      <c r="A150" s="12"/>
      <c r="B150" s="14"/>
      <c r="C150" s="11"/>
      <c r="D150" s="14"/>
      <c r="E150" s="14"/>
      <c r="F150" s="14"/>
      <c r="G150" s="14"/>
      <c r="H150" s="14"/>
      <c r="I150" s="14"/>
      <c r="J150" s="20"/>
      <c r="K150" s="20"/>
    </row>
    <row r="151" spans="1:11" x14ac:dyDescent="0.3">
      <c r="A151" s="16"/>
      <c r="B151" s="14"/>
      <c r="C151" s="11"/>
      <c r="D151" s="14"/>
      <c r="E151" s="14"/>
      <c r="F151" s="14"/>
      <c r="G151" s="14"/>
      <c r="H151" s="14"/>
      <c r="I151" s="14"/>
      <c r="J151" s="20"/>
      <c r="K151" s="20"/>
    </row>
    <row r="152" spans="1:11" x14ac:dyDescent="0.3">
      <c r="B152" s="14"/>
      <c r="C152" s="11"/>
      <c r="D152" s="14"/>
      <c r="E152" s="14"/>
      <c r="F152" s="14"/>
      <c r="G152" s="14"/>
      <c r="H152" s="14"/>
      <c r="I152" s="14"/>
      <c r="J152" s="20"/>
      <c r="K152" s="20"/>
    </row>
    <row r="153" spans="1:11" x14ac:dyDescent="0.3">
      <c r="B153" s="14"/>
      <c r="C153" s="11"/>
      <c r="D153" s="14"/>
      <c r="E153" s="14"/>
      <c r="F153" s="14"/>
      <c r="G153" s="14"/>
      <c r="H153" s="14"/>
      <c r="I153" s="14"/>
      <c r="J153" s="20"/>
      <c r="K153" s="20"/>
    </row>
    <row r="154" spans="1:11" x14ac:dyDescent="0.3">
      <c r="B154" s="14"/>
      <c r="C154" s="11"/>
      <c r="D154" s="14"/>
      <c r="E154" s="14"/>
      <c r="F154" s="14"/>
      <c r="G154" s="14"/>
      <c r="H154" s="14"/>
      <c r="I154" s="14"/>
      <c r="J154" s="20"/>
      <c r="K154" s="20"/>
    </row>
    <row r="155" spans="1:11" x14ac:dyDescent="0.3">
      <c r="B155" s="14"/>
      <c r="C155" s="11"/>
      <c r="D155" s="14"/>
      <c r="E155" s="14"/>
      <c r="F155" s="14"/>
      <c r="G155" s="14"/>
      <c r="H155" s="14"/>
      <c r="I155" s="14"/>
      <c r="J155" s="20"/>
      <c r="K155" s="20"/>
    </row>
    <row r="156" spans="1:11" x14ac:dyDescent="0.3">
      <c r="B156" s="14"/>
      <c r="C156" s="11"/>
      <c r="D156" s="14"/>
      <c r="E156" s="14"/>
      <c r="F156" s="14"/>
      <c r="G156" s="14"/>
      <c r="H156" s="14"/>
      <c r="I156" s="14"/>
      <c r="J156" s="20"/>
      <c r="K156" s="20"/>
    </row>
    <row r="157" spans="1:11" x14ac:dyDescent="0.3">
      <c r="B157" s="14"/>
      <c r="C157" s="11"/>
      <c r="D157" s="14"/>
      <c r="E157" s="14"/>
      <c r="F157" s="14"/>
      <c r="G157" s="14"/>
      <c r="H157" s="14"/>
      <c r="I157" s="14"/>
      <c r="J157" s="20"/>
      <c r="K157" s="20"/>
    </row>
    <row r="158" spans="1:11" x14ac:dyDescent="0.3">
      <c r="B158" s="14"/>
      <c r="C158" s="11"/>
      <c r="D158" s="14"/>
      <c r="E158" s="14"/>
      <c r="F158" s="14"/>
      <c r="G158" s="14"/>
      <c r="H158" s="14"/>
      <c r="I158" s="14"/>
      <c r="J158" s="20"/>
      <c r="K158" s="20"/>
    </row>
    <row r="159" spans="1:11" x14ac:dyDescent="0.3">
      <c r="B159" s="14"/>
      <c r="C159" s="11"/>
      <c r="D159" s="14"/>
      <c r="E159" s="14"/>
      <c r="F159" s="14"/>
      <c r="G159" s="14"/>
      <c r="H159" s="14"/>
      <c r="I159" s="14"/>
      <c r="J159" s="20"/>
      <c r="K159" s="20"/>
    </row>
    <row r="160" spans="1:11" x14ac:dyDescent="0.3">
      <c r="B160" s="14"/>
      <c r="C160" s="11"/>
      <c r="D160" s="14"/>
      <c r="E160" s="14"/>
      <c r="F160" s="14"/>
      <c r="G160" s="14"/>
      <c r="H160" s="14"/>
      <c r="I160" s="14"/>
      <c r="J160" s="20"/>
      <c r="K160" s="20"/>
    </row>
    <row r="161" spans="1:11" x14ac:dyDescent="0.3">
      <c r="B161" s="14"/>
      <c r="C161" s="11"/>
      <c r="D161" s="14"/>
      <c r="E161" s="14"/>
      <c r="F161" s="14"/>
      <c r="G161" s="14"/>
      <c r="H161" s="14"/>
      <c r="I161" s="14"/>
      <c r="J161" s="20"/>
      <c r="K161" s="20"/>
    </row>
    <row r="162" spans="1:11" x14ac:dyDescent="0.3">
      <c r="B162" s="14"/>
      <c r="C162" s="11"/>
      <c r="D162" s="14"/>
      <c r="E162" s="14"/>
      <c r="F162" s="14"/>
      <c r="G162" s="14"/>
      <c r="H162" s="14"/>
      <c r="I162" s="14"/>
      <c r="J162" s="20"/>
      <c r="K162" s="20"/>
    </row>
    <row r="163" spans="1:11" x14ac:dyDescent="0.3">
      <c r="B163" s="14"/>
      <c r="C163" s="11"/>
      <c r="D163" s="14"/>
      <c r="E163" s="14"/>
      <c r="F163" s="14"/>
      <c r="G163" s="14"/>
      <c r="H163" s="14"/>
      <c r="I163" s="14"/>
      <c r="J163" s="20"/>
      <c r="K163" s="20"/>
    </row>
    <row r="164" spans="1:11" x14ac:dyDescent="0.3">
      <c r="B164" s="14"/>
      <c r="C164" s="11"/>
      <c r="D164" s="14"/>
      <c r="E164" s="14"/>
      <c r="F164" s="14"/>
      <c r="G164" s="14"/>
      <c r="H164" s="14"/>
      <c r="I164" s="14"/>
      <c r="J164" s="20"/>
      <c r="K164" s="20"/>
    </row>
    <row r="165" spans="1:11" x14ac:dyDescent="0.3">
      <c r="B165" s="14"/>
      <c r="C165" s="11"/>
      <c r="D165" s="14"/>
      <c r="E165" s="14"/>
      <c r="F165" s="14"/>
      <c r="G165" s="14"/>
      <c r="H165" s="14"/>
      <c r="I165" s="14"/>
      <c r="J165" s="20"/>
      <c r="K165" s="20"/>
    </row>
    <row r="166" spans="1:11" x14ac:dyDescent="0.3">
      <c r="B166" s="14"/>
      <c r="C166" s="11"/>
      <c r="D166" s="14"/>
      <c r="E166" s="14"/>
      <c r="F166" s="14"/>
      <c r="G166" s="14"/>
      <c r="H166" s="14"/>
      <c r="I166" s="14"/>
      <c r="J166" s="20"/>
      <c r="K166" s="20"/>
    </row>
    <row r="167" spans="1:11" x14ac:dyDescent="0.3">
      <c r="B167" s="14"/>
      <c r="C167" s="11"/>
      <c r="D167" s="14"/>
      <c r="E167" s="14"/>
      <c r="F167" s="14"/>
      <c r="G167" s="14"/>
      <c r="H167" s="14"/>
      <c r="I167" s="14"/>
      <c r="J167" s="20"/>
      <c r="K167" s="20"/>
    </row>
    <row r="168" spans="1:11" x14ac:dyDescent="0.3">
      <c r="B168" s="14"/>
      <c r="C168" s="11"/>
      <c r="D168" s="14"/>
      <c r="E168" s="14"/>
      <c r="F168" s="14"/>
      <c r="G168" s="14"/>
      <c r="H168" s="14"/>
      <c r="I168" s="14"/>
      <c r="J168" s="20"/>
      <c r="K168" s="20"/>
    </row>
    <row r="169" spans="1:11" x14ac:dyDescent="0.3">
      <c r="B169" s="14"/>
      <c r="C169" s="11"/>
      <c r="D169" s="14"/>
      <c r="E169" s="14"/>
      <c r="F169" s="14"/>
      <c r="G169" s="14"/>
      <c r="H169" s="14"/>
      <c r="I169" s="14"/>
      <c r="J169" s="20"/>
      <c r="K169" s="20"/>
    </row>
    <row r="170" spans="1:11" x14ac:dyDescent="0.3">
      <c r="B170" s="14"/>
      <c r="C170" s="11"/>
      <c r="D170" s="14"/>
      <c r="E170" s="14"/>
      <c r="F170" s="14"/>
      <c r="G170" s="14"/>
      <c r="H170" s="14"/>
      <c r="I170" s="14"/>
      <c r="J170" s="20"/>
      <c r="K170" s="20"/>
    </row>
    <row r="171" spans="1:11" x14ac:dyDescent="0.3">
      <c r="B171" s="14"/>
      <c r="C171" s="11"/>
      <c r="D171" s="14"/>
      <c r="E171" s="14"/>
      <c r="F171" s="14"/>
      <c r="G171" s="14"/>
      <c r="H171" s="14"/>
      <c r="I171" s="14"/>
      <c r="J171" s="20"/>
      <c r="K171" s="20"/>
    </row>
    <row r="172" spans="1:11" x14ac:dyDescent="0.3">
      <c r="A172" s="20"/>
      <c r="B172" s="17"/>
      <c r="C172" s="10"/>
      <c r="D172" s="14"/>
      <c r="E172" s="14"/>
      <c r="F172" s="14"/>
      <c r="G172" s="14"/>
      <c r="H172" s="14"/>
      <c r="I172" s="14"/>
      <c r="J172" s="20"/>
      <c r="K172" s="20"/>
    </row>
    <row r="173" spans="1:11" x14ac:dyDescent="0.3">
      <c r="A173" s="20"/>
      <c r="B173" s="17"/>
      <c r="C173" s="10"/>
      <c r="D173" s="14"/>
      <c r="E173" s="14"/>
      <c r="F173" s="14"/>
      <c r="G173" s="14"/>
      <c r="H173" s="14"/>
      <c r="I173" s="14"/>
      <c r="J173" s="20"/>
      <c r="K173" s="20"/>
    </row>
    <row r="174" spans="1:11" x14ac:dyDescent="0.3">
      <c r="A174" s="20"/>
      <c r="B174" s="17"/>
      <c r="C174" s="10"/>
      <c r="D174" s="17"/>
      <c r="E174" s="17"/>
      <c r="F174" s="17"/>
      <c r="G174" s="17"/>
      <c r="H174" s="17"/>
      <c r="I174" s="17"/>
      <c r="J174" s="20"/>
      <c r="K174" s="20"/>
    </row>
    <row r="175" spans="1:11" x14ac:dyDescent="0.3">
      <c r="A175" s="19"/>
      <c r="B175" s="9"/>
      <c r="C175" s="11"/>
      <c r="D175" s="22"/>
      <c r="E175" s="22"/>
      <c r="F175" s="22"/>
      <c r="G175" s="22"/>
      <c r="H175" s="22"/>
      <c r="I175" s="22"/>
      <c r="J175" s="19"/>
      <c r="K175" s="19"/>
    </row>
    <row r="176" spans="1:11" x14ac:dyDescent="0.3">
      <c r="A176" s="20"/>
      <c r="B176" s="18"/>
      <c r="C176" s="10"/>
      <c r="D176" s="17"/>
      <c r="E176" s="17"/>
      <c r="F176" s="17"/>
      <c r="G176" s="17"/>
      <c r="H176" s="17"/>
      <c r="I176" s="17"/>
      <c r="J176" s="20"/>
      <c r="K176" s="20"/>
    </row>
    <row r="177" spans="1:11" x14ac:dyDescent="0.3">
      <c r="A177" s="9"/>
      <c r="B177" s="9"/>
      <c r="C177" s="11"/>
      <c r="D177" s="22"/>
      <c r="E177" s="22"/>
      <c r="F177" s="22"/>
      <c r="G177" s="22"/>
      <c r="H177" s="22"/>
      <c r="I177" s="22"/>
      <c r="J177" s="9"/>
      <c r="K177" s="9"/>
    </row>
    <row r="178" spans="1:11" x14ac:dyDescent="0.3">
      <c r="A178" s="9"/>
      <c r="B178" s="9"/>
      <c r="C178" s="11"/>
      <c r="D178" s="22"/>
      <c r="E178" s="22"/>
      <c r="F178" s="22"/>
      <c r="G178" s="22"/>
      <c r="H178" s="22"/>
      <c r="I178" s="22"/>
      <c r="J178" s="9"/>
      <c r="K178" s="9"/>
    </row>
    <row r="179" spans="1:11" x14ac:dyDescent="0.3">
      <c r="A179" s="8"/>
      <c r="B179" s="9"/>
      <c r="C179" s="24"/>
      <c r="D179" s="11"/>
      <c r="E179" s="11"/>
      <c r="F179" s="14"/>
      <c r="G179" s="14"/>
      <c r="H179" s="14"/>
      <c r="I179" s="14"/>
    </row>
    <row r="180" spans="1:11" x14ac:dyDescent="0.3">
      <c r="C180" s="11"/>
      <c r="D180" s="22"/>
      <c r="E180" s="22"/>
      <c r="F180" s="14"/>
      <c r="G180" s="14"/>
      <c r="H180" s="14"/>
      <c r="I180" s="14"/>
    </row>
    <row r="181" spans="1:11" x14ac:dyDescent="0.3">
      <c r="B181" s="9"/>
      <c r="C181" s="11"/>
      <c r="D181" s="22"/>
      <c r="E181" s="22"/>
      <c r="F181" s="14"/>
      <c r="G181" s="14"/>
      <c r="H181" s="14"/>
      <c r="I181" s="14"/>
    </row>
    <row r="182" spans="1:11" x14ac:dyDescent="0.3">
      <c r="A182" s="8"/>
      <c r="B182" s="8"/>
      <c r="C182" s="10"/>
      <c r="D182" s="25"/>
      <c r="E182" s="25"/>
      <c r="F182" s="21"/>
      <c r="G182" s="21"/>
      <c r="H182" s="21"/>
      <c r="I182" s="21"/>
      <c r="J182" s="21"/>
      <c r="K182" s="21"/>
    </row>
    <row r="183" spans="1:11" x14ac:dyDescent="0.3">
      <c r="A183" s="8"/>
      <c r="B183" s="8"/>
      <c r="C183" s="10"/>
      <c r="D183" s="25"/>
      <c r="E183" s="25"/>
      <c r="F183" s="21"/>
      <c r="G183" s="21"/>
      <c r="H183" s="21"/>
      <c r="I183" s="21"/>
      <c r="J183" s="21"/>
      <c r="K183" s="21"/>
    </row>
    <row r="184" spans="1:11" x14ac:dyDescent="0.3">
      <c r="A184" s="8"/>
      <c r="B184" s="8"/>
      <c r="C184" s="11"/>
      <c r="D184" s="25"/>
      <c r="E184" s="25"/>
      <c r="F184" s="21"/>
      <c r="G184" s="21"/>
      <c r="H184" s="21"/>
      <c r="I184" s="21"/>
      <c r="J184" s="8"/>
      <c r="K184" s="8"/>
    </row>
    <row r="185" spans="1:11" x14ac:dyDescent="0.3">
      <c r="A185" s="20"/>
      <c r="B185" s="17"/>
      <c r="C185" s="10"/>
      <c r="D185" s="17"/>
      <c r="E185" s="17"/>
      <c r="F185" s="17"/>
      <c r="G185" s="17"/>
      <c r="H185" s="17"/>
      <c r="I185" s="17"/>
      <c r="J185" s="20"/>
      <c r="K185" s="20"/>
    </row>
    <row r="186" spans="1:11" x14ac:dyDescent="0.3">
      <c r="A186" s="20"/>
      <c r="B186" s="17"/>
      <c r="C186" s="10"/>
      <c r="D186" s="22"/>
      <c r="E186" s="22"/>
      <c r="F186" s="14"/>
      <c r="G186" s="14"/>
      <c r="H186" s="14"/>
      <c r="I186" s="14"/>
      <c r="J186" s="22"/>
      <c r="K186" s="22"/>
    </row>
    <row r="187" spans="1:11" x14ac:dyDescent="0.3">
      <c r="A187" s="20"/>
      <c r="B187" s="17"/>
      <c r="C187" s="10"/>
      <c r="D187" s="17"/>
      <c r="E187" s="17"/>
      <c r="F187" s="17"/>
      <c r="G187" s="17"/>
      <c r="H187" s="17"/>
      <c r="I187" s="17"/>
      <c r="J187" s="20"/>
      <c r="K187" s="20"/>
    </row>
    <row r="188" spans="1:11" x14ac:dyDescent="0.3">
      <c r="A188" s="12"/>
      <c r="B188" s="14"/>
      <c r="C188" s="11"/>
      <c r="D188" s="14"/>
      <c r="E188" s="14"/>
      <c r="F188" s="14"/>
      <c r="G188" s="14"/>
      <c r="H188" s="14"/>
      <c r="I188" s="14"/>
      <c r="J188" s="20"/>
      <c r="K188" s="20"/>
    </row>
    <row r="189" spans="1:11" x14ac:dyDescent="0.3">
      <c r="B189" s="14"/>
      <c r="C189" s="11"/>
      <c r="D189" s="14"/>
      <c r="E189" s="14"/>
      <c r="F189" s="14"/>
      <c r="G189" s="14"/>
      <c r="H189" s="14"/>
      <c r="I189" s="14"/>
      <c r="J189" s="20"/>
      <c r="K189" s="20"/>
    </row>
    <row r="190" spans="1:11" x14ac:dyDescent="0.3">
      <c r="B190" s="14"/>
      <c r="C190" s="11"/>
      <c r="D190" s="14"/>
      <c r="E190" s="14"/>
      <c r="F190" s="14"/>
      <c r="G190" s="14"/>
      <c r="H190" s="14"/>
      <c r="I190" s="14"/>
      <c r="J190" s="20"/>
      <c r="K190" s="20"/>
    </row>
    <row r="191" spans="1:11" x14ac:dyDescent="0.3">
      <c r="B191" s="14"/>
      <c r="C191" s="11"/>
      <c r="D191" s="14"/>
      <c r="E191" s="14"/>
      <c r="F191" s="14"/>
      <c r="G191" s="14"/>
      <c r="H191" s="14"/>
      <c r="I191" s="14"/>
      <c r="J191" s="20"/>
      <c r="K191" s="20"/>
    </row>
    <row r="192" spans="1:11" x14ac:dyDescent="0.3">
      <c r="A192" s="12"/>
      <c r="B192" s="14"/>
      <c r="C192" s="11"/>
      <c r="D192" s="14"/>
      <c r="E192" s="14"/>
      <c r="F192" s="14"/>
      <c r="G192" s="14"/>
      <c r="H192" s="14"/>
      <c r="I192" s="14"/>
      <c r="J192" s="20"/>
      <c r="K192" s="20"/>
    </row>
    <row r="193" spans="2:11" x14ac:dyDescent="0.3">
      <c r="B193" s="14"/>
      <c r="C193" s="11"/>
      <c r="D193" s="14"/>
      <c r="E193" s="14"/>
      <c r="F193" s="14"/>
      <c r="G193" s="14"/>
      <c r="H193" s="14"/>
      <c r="I193" s="14"/>
      <c r="J193" s="20"/>
      <c r="K193" s="20"/>
    </row>
    <row r="194" spans="2:11" x14ac:dyDescent="0.3">
      <c r="B194" s="14"/>
      <c r="C194" s="11"/>
      <c r="D194" s="14"/>
      <c r="E194" s="14"/>
      <c r="F194" s="14"/>
      <c r="G194" s="14"/>
      <c r="H194" s="14"/>
      <c r="I194" s="14"/>
      <c r="J194" s="20"/>
      <c r="K194" s="20"/>
    </row>
    <row r="195" spans="2:11" x14ac:dyDescent="0.3">
      <c r="B195" s="14"/>
      <c r="C195" s="11"/>
      <c r="D195" s="14"/>
      <c r="E195" s="14"/>
      <c r="F195" s="14"/>
      <c r="G195" s="14"/>
      <c r="H195" s="14"/>
      <c r="I195" s="14"/>
      <c r="J195" s="20"/>
      <c r="K195" s="20"/>
    </row>
    <row r="196" spans="2:11" x14ac:dyDescent="0.3">
      <c r="B196" s="14"/>
      <c r="C196" s="11"/>
      <c r="D196" s="14"/>
      <c r="E196" s="14"/>
      <c r="F196" s="14"/>
      <c r="G196" s="14"/>
      <c r="H196" s="14"/>
      <c r="I196" s="14"/>
      <c r="J196" s="20"/>
      <c r="K196" s="20"/>
    </row>
    <row r="197" spans="2:11" x14ac:dyDescent="0.3">
      <c r="B197" s="14"/>
      <c r="C197" s="11"/>
      <c r="D197" s="14"/>
      <c r="E197" s="14"/>
      <c r="F197" s="14"/>
      <c r="G197" s="14"/>
      <c r="H197" s="14"/>
      <c r="I197" s="14"/>
      <c r="J197" s="20"/>
      <c r="K197" s="20"/>
    </row>
    <row r="198" spans="2:11" x14ac:dyDescent="0.3">
      <c r="B198" s="14"/>
      <c r="C198" s="11"/>
      <c r="D198" s="14"/>
      <c r="E198" s="14"/>
      <c r="F198" s="14"/>
      <c r="G198" s="14"/>
      <c r="H198" s="14"/>
      <c r="I198" s="14"/>
      <c r="J198" s="20"/>
      <c r="K198" s="20"/>
    </row>
    <row r="199" spans="2:11" x14ac:dyDescent="0.3">
      <c r="B199" s="14"/>
      <c r="C199" s="11"/>
      <c r="D199" s="14"/>
      <c r="E199" s="14"/>
      <c r="F199" s="14"/>
      <c r="G199" s="14"/>
      <c r="H199" s="14"/>
      <c r="I199" s="14"/>
      <c r="J199" s="20"/>
      <c r="K199" s="20"/>
    </row>
    <row r="200" spans="2:11" x14ac:dyDescent="0.3">
      <c r="B200" s="14"/>
      <c r="C200" s="11"/>
      <c r="D200" s="14"/>
      <c r="E200" s="14"/>
      <c r="F200" s="14"/>
      <c r="G200" s="14"/>
      <c r="H200" s="14"/>
      <c r="I200" s="14"/>
      <c r="J200" s="20"/>
      <c r="K200" s="20"/>
    </row>
    <row r="201" spans="2:11" x14ac:dyDescent="0.3">
      <c r="B201" s="14"/>
      <c r="C201" s="11"/>
      <c r="D201" s="14"/>
      <c r="E201" s="14"/>
      <c r="F201" s="14"/>
      <c r="G201" s="14"/>
      <c r="H201" s="14"/>
      <c r="I201" s="14"/>
      <c r="J201" s="20"/>
      <c r="K201" s="20"/>
    </row>
    <row r="202" spans="2:11" x14ac:dyDescent="0.3">
      <c r="B202" s="14"/>
      <c r="C202" s="11"/>
      <c r="D202" s="14"/>
      <c r="E202" s="14"/>
      <c r="F202" s="14"/>
      <c r="G202" s="14"/>
      <c r="H202" s="14"/>
      <c r="I202" s="14"/>
      <c r="J202" s="20"/>
      <c r="K202" s="20"/>
    </row>
    <row r="203" spans="2:11" x14ac:dyDescent="0.3">
      <c r="B203" s="14"/>
      <c r="C203" s="11"/>
      <c r="D203" s="14"/>
      <c r="E203" s="14"/>
      <c r="F203" s="14"/>
      <c r="G203" s="14"/>
      <c r="H203" s="14"/>
      <c r="I203" s="14"/>
      <c r="J203" s="20"/>
      <c r="K203" s="20"/>
    </row>
    <row r="204" spans="2:11" x14ac:dyDescent="0.3">
      <c r="B204" s="14"/>
      <c r="C204" s="11"/>
      <c r="D204" s="14"/>
      <c r="E204" s="14"/>
      <c r="F204" s="14"/>
      <c r="G204" s="14"/>
      <c r="H204" s="14"/>
      <c r="I204" s="14"/>
      <c r="J204" s="20"/>
      <c r="K204" s="20"/>
    </row>
    <row r="205" spans="2:11" x14ac:dyDescent="0.3">
      <c r="B205" s="14"/>
      <c r="C205" s="11"/>
      <c r="D205" s="14"/>
      <c r="E205" s="14"/>
      <c r="F205" s="14"/>
      <c r="G205" s="14"/>
      <c r="H205" s="14"/>
      <c r="I205" s="14"/>
      <c r="J205" s="20"/>
      <c r="K205" s="20"/>
    </row>
    <row r="206" spans="2:11" x14ac:dyDescent="0.3">
      <c r="B206" s="14"/>
      <c r="C206" s="11"/>
      <c r="D206" s="14"/>
      <c r="E206" s="14"/>
      <c r="F206" s="14"/>
      <c r="G206" s="14"/>
      <c r="H206" s="14"/>
      <c r="I206" s="14"/>
      <c r="J206" s="20"/>
      <c r="K206" s="20"/>
    </row>
    <row r="207" spans="2:11" x14ac:dyDescent="0.3">
      <c r="B207" s="14"/>
      <c r="C207" s="11"/>
      <c r="D207" s="14"/>
      <c r="E207" s="14"/>
      <c r="F207" s="14"/>
      <c r="G207" s="14"/>
      <c r="H207" s="14"/>
      <c r="I207" s="14"/>
      <c r="J207" s="20"/>
      <c r="K207" s="20"/>
    </row>
    <row r="208" spans="2:11" x14ac:dyDescent="0.3">
      <c r="B208" s="14"/>
      <c r="C208" s="11"/>
      <c r="D208" s="14"/>
      <c r="E208" s="14"/>
      <c r="F208" s="14"/>
      <c r="G208" s="14"/>
      <c r="H208" s="14"/>
      <c r="I208" s="14"/>
      <c r="J208" s="20"/>
      <c r="K208" s="20"/>
    </row>
    <row r="209" spans="1:11" x14ac:dyDescent="0.3">
      <c r="A209" s="20"/>
      <c r="B209" s="17"/>
      <c r="C209" s="10"/>
      <c r="D209" s="17"/>
      <c r="E209" s="17"/>
      <c r="F209" s="17"/>
      <c r="G209" s="17"/>
      <c r="H209" s="17"/>
      <c r="I209" s="17"/>
      <c r="J209" s="20"/>
      <c r="K209" s="20"/>
    </row>
    <row r="210" spans="1:11" x14ac:dyDescent="0.3">
      <c r="A210" s="20"/>
      <c r="B210" s="17"/>
      <c r="C210" s="10"/>
      <c r="D210" s="17"/>
      <c r="E210" s="17"/>
      <c r="F210" s="17"/>
      <c r="G210" s="17"/>
      <c r="H210" s="17"/>
      <c r="I210" s="17"/>
      <c r="J210" s="20"/>
      <c r="K210" s="20"/>
    </row>
    <row r="211" spans="1:11" x14ac:dyDescent="0.3">
      <c r="A211" s="20"/>
      <c r="B211" s="17"/>
      <c r="C211" s="10"/>
      <c r="D211" s="17"/>
      <c r="E211" s="17"/>
      <c r="F211" s="17"/>
      <c r="G211" s="17"/>
      <c r="H211" s="17"/>
      <c r="I211" s="17"/>
      <c r="J211" s="20"/>
      <c r="K211" s="20"/>
    </row>
    <row r="212" spans="1:11" x14ac:dyDescent="0.3">
      <c r="A212" s="20"/>
      <c r="B212" s="17"/>
      <c r="C212" s="10"/>
      <c r="D212" s="17"/>
      <c r="E212" s="17"/>
      <c r="F212" s="17"/>
      <c r="G212" s="17"/>
      <c r="H212" s="17"/>
      <c r="I212" s="17"/>
      <c r="J212" s="20"/>
      <c r="K212" s="20"/>
    </row>
    <row r="213" spans="1:11" x14ac:dyDescent="0.3">
      <c r="A213" s="20"/>
      <c r="B213" s="17"/>
      <c r="C213" s="10"/>
      <c r="D213" s="17"/>
      <c r="E213" s="17"/>
      <c r="F213" s="17"/>
      <c r="G213" s="17"/>
      <c r="H213" s="17"/>
      <c r="I213" s="17"/>
      <c r="J213" s="20"/>
      <c r="K213" s="20"/>
    </row>
    <row r="214" spans="1:11" x14ac:dyDescent="0.3">
      <c r="A214" s="19"/>
      <c r="B214" s="9"/>
      <c r="C214" s="11"/>
      <c r="D214" s="22"/>
      <c r="E214" s="22"/>
      <c r="F214" s="22"/>
      <c r="G214" s="22"/>
      <c r="H214" s="22"/>
      <c r="I214" s="22"/>
      <c r="J214" s="19"/>
      <c r="K214" s="19"/>
    </row>
    <row r="215" spans="1:11" x14ac:dyDescent="0.3">
      <c r="A215" s="20"/>
      <c r="B215" s="18"/>
      <c r="C215" s="10"/>
      <c r="D215" s="17"/>
      <c r="E215" s="17"/>
      <c r="F215" s="17"/>
      <c r="G215" s="17"/>
      <c r="H215" s="17"/>
      <c r="I215" s="17"/>
      <c r="J215" s="20"/>
      <c r="K215" s="20"/>
    </row>
    <row r="216" spans="1:11" x14ac:dyDescent="0.3">
      <c r="A216" s="9"/>
      <c r="B216" s="9"/>
      <c r="C216" s="11"/>
      <c r="D216" s="22"/>
      <c r="E216" s="22"/>
      <c r="F216" s="22"/>
      <c r="G216" s="22"/>
      <c r="H216" s="22"/>
      <c r="I216" s="22"/>
      <c r="J216" s="9"/>
      <c r="K216" s="9"/>
    </row>
    <row r="217" spans="1:11" x14ac:dyDescent="0.3">
      <c r="A217" s="8"/>
      <c r="B217" s="9"/>
      <c r="C217" s="24"/>
      <c r="D217" s="11"/>
      <c r="E217" s="11"/>
      <c r="F217" s="14"/>
      <c r="G217" s="14"/>
      <c r="H217" s="14"/>
      <c r="I217" s="14"/>
    </row>
    <row r="218" spans="1:11" x14ac:dyDescent="0.3">
      <c r="C218" s="11"/>
      <c r="D218" s="22"/>
      <c r="E218" s="22"/>
      <c r="F218" s="14"/>
      <c r="G218" s="14"/>
      <c r="H218" s="14"/>
      <c r="I218" s="14"/>
    </row>
    <row r="219" spans="1:11" x14ac:dyDescent="0.3">
      <c r="B219" s="9"/>
      <c r="C219" s="11"/>
      <c r="D219" s="22"/>
      <c r="E219" s="22"/>
      <c r="F219" s="14"/>
      <c r="G219" s="14"/>
      <c r="H219" s="14"/>
      <c r="I219" s="14"/>
    </row>
    <row r="220" spans="1:11" x14ac:dyDescent="0.3">
      <c r="A220" s="8"/>
      <c r="B220" s="8"/>
      <c r="C220" s="10"/>
      <c r="D220" s="25"/>
      <c r="E220" s="25"/>
      <c r="F220" s="21"/>
      <c r="G220" s="21"/>
      <c r="H220" s="21"/>
      <c r="I220" s="21"/>
      <c r="J220" s="21"/>
      <c r="K220" s="21"/>
    </row>
    <row r="221" spans="1:11" x14ac:dyDescent="0.3">
      <c r="A221" s="8"/>
      <c r="B221" s="8"/>
      <c r="C221" s="10"/>
      <c r="D221" s="25"/>
      <c r="E221" s="25"/>
      <c r="F221" s="21"/>
      <c r="G221" s="21"/>
      <c r="H221" s="21"/>
      <c r="I221" s="21"/>
      <c r="J221" s="21"/>
      <c r="K221" s="21"/>
    </row>
    <row r="222" spans="1:11" x14ac:dyDescent="0.3">
      <c r="A222" s="8"/>
      <c r="B222" s="8"/>
      <c r="C222" s="11"/>
      <c r="D222" s="25"/>
      <c r="E222" s="25"/>
      <c r="F222" s="21"/>
      <c r="G222" s="21"/>
      <c r="H222" s="21"/>
      <c r="I222" s="21"/>
      <c r="J222" s="8"/>
      <c r="K222" s="8"/>
    </row>
    <row r="223" spans="1:11" x14ac:dyDescent="0.3">
      <c r="A223" s="20"/>
      <c r="B223" s="17"/>
      <c r="C223" s="10"/>
      <c r="D223" s="17"/>
      <c r="E223" s="17"/>
      <c r="F223" s="17"/>
      <c r="G223" s="17"/>
      <c r="H223" s="17"/>
      <c r="I223" s="17"/>
      <c r="J223" s="20"/>
      <c r="K223" s="20"/>
    </row>
    <row r="224" spans="1:11" x14ac:dyDescent="0.3">
      <c r="A224" s="20"/>
      <c r="B224" s="17"/>
      <c r="C224" s="10"/>
      <c r="D224" s="22"/>
      <c r="E224" s="22"/>
      <c r="F224" s="14"/>
      <c r="G224" s="14"/>
      <c r="H224" s="14"/>
      <c r="I224" s="14"/>
      <c r="J224" s="14"/>
      <c r="K224" s="14"/>
    </row>
    <row r="225" spans="1:11" x14ac:dyDescent="0.3">
      <c r="A225" s="16"/>
      <c r="B225" s="14"/>
      <c r="C225" s="11"/>
      <c r="D225" s="14"/>
      <c r="E225" s="14"/>
      <c r="F225" s="14"/>
      <c r="G225" s="14"/>
      <c r="H225" s="14"/>
      <c r="I225" s="14"/>
      <c r="J225" s="20"/>
      <c r="K225" s="20"/>
    </row>
    <row r="226" spans="1:11" x14ac:dyDescent="0.3">
      <c r="A226" s="16"/>
      <c r="B226" s="14"/>
      <c r="C226" s="11"/>
      <c r="D226" s="14"/>
      <c r="E226" s="14"/>
      <c r="F226" s="14"/>
      <c r="G226" s="14"/>
      <c r="H226" s="14"/>
      <c r="I226" s="14"/>
    </row>
    <row r="227" spans="1:11" x14ac:dyDescent="0.3">
      <c r="A227" s="16"/>
      <c r="B227" s="14"/>
      <c r="C227" s="11"/>
      <c r="D227" s="14"/>
      <c r="E227" s="14"/>
      <c r="F227" s="14"/>
      <c r="G227" s="14"/>
      <c r="H227" s="14"/>
      <c r="I227" s="14"/>
    </row>
    <row r="228" spans="1:11" x14ac:dyDescent="0.3">
      <c r="B228" s="14"/>
      <c r="C228" s="11"/>
      <c r="D228" s="14"/>
      <c r="E228" s="14"/>
      <c r="F228" s="14"/>
      <c r="G228" s="14"/>
      <c r="H228" s="14"/>
      <c r="I228" s="14"/>
    </row>
    <row r="229" spans="1:11" x14ac:dyDescent="0.3">
      <c r="B229" s="14"/>
      <c r="C229" s="11"/>
      <c r="D229" s="14"/>
      <c r="E229" s="14"/>
      <c r="F229" s="14"/>
      <c r="G229" s="14"/>
      <c r="H229" s="14"/>
      <c r="I229" s="14"/>
    </row>
    <row r="230" spans="1:11" x14ac:dyDescent="0.3">
      <c r="B230" s="14"/>
      <c r="C230" s="11"/>
      <c r="D230" s="14"/>
      <c r="E230" s="14"/>
      <c r="F230" s="14"/>
      <c r="G230" s="14"/>
      <c r="H230" s="14"/>
      <c r="I230" s="14"/>
    </row>
    <row r="231" spans="1:11" x14ac:dyDescent="0.3">
      <c r="B231" s="14"/>
      <c r="C231" s="11"/>
      <c r="D231" s="14"/>
      <c r="E231" s="14"/>
      <c r="F231" s="14"/>
      <c r="G231" s="14"/>
      <c r="H231" s="14"/>
      <c r="I231" s="14"/>
    </row>
    <row r="232" spans="1:11" x14ac:dyDescent="0.3">
      <c r="B232" s="14"/>
      <c r="C232" s="11"/>
      <c r="D232" s="14"/>
      <c r="E232" s="14"/>
      <c r="F232" s="14"/>
      <c r="G232" s="14"/>
      <c r="H232" s="14"/>
      <c r="I232" s="14"/>
    </row>
    <row r="233" spans="1:11" x14ac:dyDescent="0.3">
      <c r="B233" s="14"/>
      <c r="C233" s="11"/>
      <c r="D233" s="14"/>
      <c r="E233" s="14"/>
      <c r="F233" s="14"/>
      <c r="G233" s="14"/>
      <c r="H233" s="14"/>
      <c r="I233" s="14"/>
    </row>
    <row r="234" spans="1:11" x14ac:dyDescent="0.3">
      <c r="B234" s="14"/>
      <c r="C234" s="11"/>
      <c r="D234" s="14"/>
      <c r="E234" s="14"/>
      <c r="F234" s="14"/>
      <c r="G234" s="14"/>
      <c r="H234" s="14"/>
      <c r="I234" s="14"/>
    </row>
    <row r="235" spans="1:11" x14ac:dyDescent="0.3">
      <c r="B235" s="14"/>
      <c r="C235" s="11"/>
      <c r="D235" s="14"/>
      <c r="E235" s="14"/>
      <c r="F235" s="14"/>
      <c r="G235" s="14"/>
      <c r="H235" s="14"/>
      <c r="I235" s="14"/>
    </row>
    <row r="236" spans="1:11" x14ac:dyDescent="0.3">
      <c r="B236" s="14"/>
      <c r="C236" s="11"/>
      <c r="D236" s="14"/>
      <c r="E236" s="14"/>
      <c r="F236" s="14"/>
      <c r="G236" s="14"/>
      <c r="H236" s="14"/>
      <c r="I236" s="14"/>
    </row>
    <row r="237" spans="1:11" x14ac:dyDescent="0.3">
      <c r="B237" s="14"/>
      <c r="C237" s="11"/>
      <c r="D237" s="14"/>
      <c r="E237" s="14"/>
      <c r="F237" s="14"/>
      <c r="G237" s="14"/>
      <c r="H237" s="14"/>
      <c r="I237" s="14"/>
    </row>
    <row r="238" spans="1:11" x14ac:dyDescent="0.3">
      <c r="B238" s="14"/>
      <c r="C238" s="11"/>
      <c r="D238" s="14"/>
      <c r="E238" s="14"/>
      <c r="F238" s="14"/>
      <c r="G238" s="14"/>
      <c r="H238" s="14"/>
      <c r="I238" s="14"/>
    </row>
    <row r="239" spans="1:11" x14ac:dyDescent="0.3">
      <c r="B239" s="14"/>
      <c r="C239" s="11"/>
      <c r="D239" s="14"/>
      <c r="E239" s="14"/>
      <c r="F239" s="14"/>
      <c r="G239" s="14"/>
      <c r="H239" s="14"/>
      <c r="I239" s="14"/>
    </row>
    <row r="240" spans="1:11" x14ac:dyDescent="0.3">
      <c r="B240" s="14"/>
      <c r="C240" s="11"/>
      <c r="D240" s="14"/>
      <c r="E240" s="14"/>
      <c r="F240" s="14"/>
      <c r="G240" s="14"/>
      <c r="H240" s="14"/>
      <c r="I240" s="14"/>
    </row>
    <row r="241" spans="1:11" x14ac:dyDescent="0.3">
      <c r="B241" s="14"/>
      <c r="C241" s="11"/>
      <c r="D241" s="14"/>
      <c r="E241" s="14"/>
      <c r="F241" s="14"/>
      <c r="G241" s="14"/>
      <c r="H241" s="14"/>
      <c r="I241" s="14"/>
    </row>
    <row r="242" spans="1:11" x14ac:dyDescent="0.3">
      <c r="B242" s="14"/>
      <c r="C242" s="11"/>
      <c r="D242" s="14"/>
      <c r="E242" s="14"/>
      <c r="F242" s="14"/>
      <c r="G242" s="14"/>
      <c r="H242" s="14"/>
      <c r="I242" s="14"/>
    </row>
    <row r="243" spans="1:11" x14ac:dyDescent="0.3">
      <c r="B243" s="14"/>
      <c r="C243" s="11"/>
      <c r="D243" s="14"/>
      <c r="E243" s="14"/>
      <c r="F243" s="14"/>
      <c r="G243" s="14"/>
      <c r="H243" s="14"/>
      <c r="I243" s="14"/>
    </row>
    <row r="244" spans="1:11" x14ac:dyDescent="0.3">
      <c r="B244" s="14"/>
      <c r="C244" s="11"/>
      <c r="D244" s="14"/>
      <c r="E244" s="14"/>
      <c r="F244" s="14"/>
      <c r="G244" s="14"/>
      <c r="H244" s="14"/>
      <c r="I244" s="14"/>
    </row>
    <row r="245" spans="1:11" x14ac:dyDescent="0.3">
      <c r="B245" s="14"/>
      <c r="C245" s="11"/>
      <c r="D245" s="14"/>
      <c r="E245" s="14"/>
      <c r="F245" s="14"/>
      <c r="G245" s="14"/>
      <c r="H245" s="14"/>
      <c r="I245" s="14"/>
    </row>
    <row r="246" spans="1:11" x14ac:dyDescent="0.3">
      <c r="B246" s="14"/>
      <c r="C246" s="11"/>
      <c r="D246" s="14"/>
      <c r="E246" s="14"/>
      <c r="F246" s="14"/>
      <c r="G246" s="14"/>
      <c r="H246" s="14"/>
      <c r="I246" s="14"/>
    </row>
    <row r="247" spans="1:11" x14ac:dyDescent="0.3">
      <c r="B247" s="14"/>
      <c r="C247" s="11"/>
      <c r="D247" s="14"/>
      <c r="E247" s="14"/>
      <c r="F247" s="14"/>
      <c r="G247" s="14"/>
      <c r="H247" s="14"/>
      <c r="I247" s="14"/>
    </row>
    <row r="248" spans="1:11" x14ac:dyDescent="0.3">
      <c r="B248" s="14"/>
      <c r="C248" s="11"/>
      <c r="D248" s="14"/>
      <c r="E248" s="14"/>
      <c r="F248" s="14"/>
      <c r="G248" s="14"/>
      <c r="H248" s="14"/>
      <c r="I248" s="14"/>
    </row>
    <row r="249" spans="1:11" x14ac:dyDescent="0.3">
      <c r="B249" s="14"/>
      <c r="C249" s="11"/>
      <c r="D249" s="14"/>
      <c r="E249" s="14"/>
      <c r="F249" s="14"/>
      <c r="G249" s="14"/>
      <c r="H249" s="14"/>
      <c r="I249" s="14"/>
    </row>
    <row r="250" spans="1:11" x14ac:dyDescent="0.3">
      <c r="B250" s="14"/>
      <c r="C250" s="11"/>
      <c r="D250" s="14"/>
      <c r="E250" s="14"/>
      <c r="F250" s="14"/>
      <c r="G250" s="14"/>
      <c r="H250" s="14"/>
      <c r="I250" s="14"/>
    </row>
    <row r="251" spans="1:11" x14ac:dyDescent="0.3">
      <c r="A251" s="20"/>
      <c r="B251" s="17"/>
      <c r="C251" s="10"/>
      <c r="D251" s="17"/>
      <c r="E251" s="17"/>
      <c r="F251" s="17"/>
      <c r="G251" s="17"/>
      <c r="H251" s="17"/>
      <c r="I251" s="17"/>
      <c r="J251" s="20"/>
      <c r="K251" s="20"/>
    </row>
    <row r="252" spans="1:11" x14ac:dyDescent="0.3">
      <c r="A252" s="19"/>
      <c r="B252" s="9"/>
      <c r="C252" s="11"/>
      <c r="D252" s="22"/>
      <c r="E252" s="22"/>
      <c r="F252" s="22"/>
      <c r="G252" s="22"/>
      <c r="H252" s="22"/>
      <c r="I252" s="22"/>
      <c r="J252" s="22"/>
      <c r="K252" s="22"/>
    </row>
    <row r="253" spans="1:11" x14ac:dyDescent="0.3">
      <c r="A253" s="20"/>
      <c r="B253" s="17"/>
      <c r="C253" s="10"/>
      <c r="D253" s="17"/>
      <c r="E253" s="17"/>
      <c r="F253" s="17"/>
      <c r="G253" s="17"/>
      <c r="H253" s="17"/>
      <c r="I253" s="17"/>
      <c r="J253" s="20"/>
      <c r="K253" s="20"/>
    </row>
    <row r="254" spans="1:11" x14ac:dyDescent="0.3">
      <c r="A254" s="20"/>
      <c r="B254" s="17"/>
      <c r="C254" s="10"/>
      <c r="D254" s="17"/>
      <c r="E254" s="17"/>
      <c r="F254" s="17"/>
      <c r="G254" s="17"/>
      <c r="H254" s="17"/>
      <c r="I254" s="17"/>
      <c r="J254" s="20"/>
      <c r="K254" s="20"/>
    </row>
    <row r="255" spans="1:11" x14ac:dyDescent="0.3">
      <c r="A255" s="9"/>
      <c r="B255" s="9"/>
      <c r="C255" s="11"/>
      <c r="D255" s="22"/>
      <c r="E255" s="22"/>
      <c r="F255" s="22"/>
      <c r="G255" s="22"/>
      <c r="H255" s="22"/>
      <c r="I255" s="22"/>
      <c r="J255" s="9"/>
      <c r="K255" s="9"/>
    </row>
    <row r="256" spans="1:11" x14ac:dyDescent="0.3">
      <c r="A256" s="8"/>
      <c r="B256" s="9"/>
      <c r="C256" s="24"/>
      <c r="D256" s="11"/>
      <c r="E256" s="11"/>
      <c r="F256" s="14"/>
      <c r="G256" s="14"/>
      <c r="H256" s="14"/>
      <c r="I256" s="14"/>
    </row>
    <row r="257" spans="1:11" x14ac:dyDescent="0.3">
      <c r="C257" s="11"/>
      <c r="D257" s="22"/>
      <c r="E257" s="22"/>
      <c r="F257" s="14"/>
      <c r="G257" s="14"/>
      <c r="H257" s="14"/>
      <c r="I257" s="14"/>
    </row>
    <row r="258" spans="1:11" x14ac:dyDescent="0.3">
      <c r="B258" s="9"/>
      <c r="C258" s="11"/>
      <c r="D258" s="22"/>
      <c r="E258" s="22"/>
      <c r="F258" s="14"/>
      <c r="G258" s="14"/>
      <c r="H258" s="14"/>
      <c r="I258" s="14"/>
    </row>
    <row r="259" spans="1:11" x14ac:dyDescent="0.3">
      <c r="A259" s="8"/>
      <c r="B259" s="8"/>
      <c r="C259" s="10"/>
      <c r="D259" s="25"/>
      <c r="E259" s="25"/>
      <c r="F259" s="21"/>
      <c r="G259" s="21"/>
      <c r="H259" s="14"/>
      <c r="I259" s="14"/>
      <c r="J259" s="21"/>
      <c r="K259" s="21"/>
    </row>
    <row r="260" spans="1:11" x14ac:dyDescent="0.3">
      <c r="A260" s="8"/>
      <c r="B260" s="8"/>
      <c r="C260" s="10"/>
      <c r="D260" s="25"/>
      <c r="E260" s="25"/>
      <c r="F260" s="21"/>
      <c r="G260" s="21"/>
      <c r="H260" s="21"/>
      <c r="I260" s="21"/>
      <c r="J260" s="21"/>
      <c r="K260" s="21"/>
    </row>
    <row r="261" spans="1:11" x14ac:dyDescent="0.3">
      <c r="A261" s="8"/>
      <c r="B261" s="8"/>
      <c r="C261" s="11"/>
      <c r="D261" s="25"/>
      <c r="E261" s="25"/>
      <c r="F261" s="21"/>
      <c r="G261" s="21"/>
      <c r="H261" s="21"/>
      <c r="I261" s="21"/>
      <c r="J261" s="8"/>
      <c r="K261" s="8"/>
    </row>
    <row r="262" spans="1:11" x14ac:dyDescent="0.3">
      <c r="C262" s="11"/>
      <c r="D262" s="22"/>
      <c r="E262" s="22"/>
      <c r="F262" s="14"/>
      <c r="G262" s="14"/>
      <c r="H262" s="14"/>
      <c r="I262" s="14"/>
    </row>
    <row r="263" spans="1:11" x14ac:dyDescent="0.3">
      <c r="C263" s="11"/>
      <c r="D263" s="22"/>
      <c r="E263" s="22"/>
      <c r="F263" s="22"/>
      <c r="G263" s="22"/>
      <c r="H263" s="22"/>
      <c r="I263" s="14"/>
      <c r="J263" s="22"/>
      <c r="K263" s="22"/>
    </row>
    <row r="264" spans="1:11" x14ac:dyDescent="0.3">
      <c r="B264" s="17"/>
      <c r="C264" s="11"/>
      <c r="D264" s="22"/>
      <c r="E264" s="22"/>
      <c r="F264" s="14"/>
      <c r="G264" s="14"/>
      <c r="H264" s="14"/>
      <c r="I264" s="14"/>
    </row>
    <row r="265" spans="1:11" x14ac:dyDescent="0.3">
      <c r="C265" s="11"/>
      <c r="D265" s="22"/>
      <c r="E265" s="22"/>
      <c r="F265" s="14"/>
      <c r="G265" s="14"/>
      <c r="H265" s="14"/>
      <c r="I265" s="14"/>
    </row>
    <row r="266" spans="1:11" x14ac:dyDescent="0.3">
      <c r="C266" s="11"/>
      <c r="D266" s="22"/>
      <c r="E266" s="22"/>
      <c r="F266" s="14"/>
      <c r="G266" s="14"/>
      <c r="H266" s="14"/>
      <c r="I266" s="14"/>
    </row>
    <row r="267" spans="1:11" x14ac:dyDescent="0.3">
      <c r="C267" s="11"/>
      <c r="D267" s="22"/>
      <c r="E267" s="22"/>
      <c r="F267" s="14"/>
      <c r="G267" s="14"/>
      <c r="H267" s="14"/>
      <c r="I267" s="14"/>
    </row>
    <row r="268" spans="1:11" x14ac:dyDescent="0.3">
      <c r="C268" s="11"/>
      <c r="D268" s="22"/>
      <c r="E268" s="22"/>
      <c r="F268" s="14"/>
      <c r="G268" s="14"/>
      <c r="H268" s="14"/>
      <c r="I268" s="14"/>
    </row>
    <row r="269" spans="1:11" x14ac:dyDescent="0.3">
      <c r="B269" s="9"/>
      <c r="D269" s="22"/>
      <c r="E269" s="22"/>
      <c r="F269" s="14"/>
      <c r="G269" s="14"/>
      <c r="H269" s="14"/>
      <c r="I269" s="14"/>
      <c r="J269" s="14"/>
      <c r="K269" s="14"/>
    </row>
    <row r="270" spans="1:11" x14ac:dyDescent="0.3">
      <c r="C270" s="11"/>
      <c r="D270" s="22"/>
      <c r="E270" s="22"/>
      <c r="F270" s="14"/>
      <c r="G270" s="14"/>
      <c r="H270" s="14"/>
      <c r="I270" s="14"/>
      <c r="J270" s="14"/>
      <c r="K270" s="14"/>
    </row>
    <row r="271" spans="1:11" x14ac:dyDescent="0.3">
      <c r="F271" s="14"/>
      <c r="G271" s="14"/>
      <c r="H271" s="14"/>
      <c r="I271" s="14"/>
      <c r="J271" s="14"/>
      <c r="K271" s="14"/>
    </row>
    <row r="272" spans="1:11" x14ac:dyDescent="0.3">
      <c r="C272" s="11"/>
      <c r="D272" s="22"/>
      <c r="E272" s="22"/>
      <c r="F272" s="14"/>
      <c r="G272" s="14"/>
      <c r="H272" s="14"/>
      <c r="I272" s="14"/>
      <c r="J272" s="14"/>
      <c r="K272" s="14"/>
    </row>
    <row r="273" spans="2:11" x14ac:dyDescent="0.3">
      <c r="C273" s="11"/>
      <c r="D273" s="22"/>
      <c r="E273" s="22"/>
      <c r="F273" s="14"/>
      <c r="G273" s="14"/>
      <c r="H273" s="14"/>
      <c r="I273" s="14"/>
      <c r="J273" s="22"/>
      <c r="K273" s="22"/>
    </row>
    <row r="274" spans="2:11" x14ac:dyDescent="0.3">
      <c r="C274" s="11"/>
      <c r="D274" s="22"/>
      <c r="E274" s="22"/>
      <c r="F274" s="14"/>
      <c r="G274" s="14"/>
      <c r="H274" s="14"/>
      <c r="I274" s="14"/>
      <c r="J274" s="14"/>
      <c r="K274" s="14"/>
    </row>
    <row r="275" spans="2:11" x14ac:dyDescent="0.3">
      <c r="C275" s="11"/>
      <c r="D275" s="22"/>
      <c r="E275" s="22"/>
      <c r="F275" s="14"/>
      <c r="G275" s="14"/>
      <c r="H275" s="14"/>
      <c r="I275" s="14"/>
      <c r="J275" s="14"/>
      <c r="K275" s="14"/>
    </row>
    <row r="276" spans="2:11" x14ac:dyDescent="0.3">
      <c r="C276" s="11"/>
      <c r="D276" s="22"/>
      <c r="E276" s="22"/>
      <c r="F276" s="14"/>
      <c r="G276" s="14"/>
      <c r="H276" s="14"/>
      <c r="I276" s="14"/>
      <c r="J276" s="14"/>
      <c r="K276" s="14"/>
    </row>
    <row r="277" spans="2:11" x14ac:dyDescent="0.3">
      <c r="C277" s="11"/>
      <c r="D277" s="22"/>
      <c r="E277" s="22"/>
      <c r="F277" s="14"/>
      <c r="G277" s="14"/>
      <c r="H277" s="14"/>
      <c r="I277" s="14"/>
      <c r="J277" s="14"/>
      <c r="K277" s="14"/>
    </row>
    <row r="278" spans="2:11" x14ac:dyDescent="0.3">
      <c r="C278" s="11"/>
      <c r="D278" s="22"/>
      <c r="E278" s="22"/>
      <c r="F278" s="14"/>
      <c r="G278" s="14"/>
      <c r="H278" s="14"/>
      <c r="I278" s="14"/>
      <c r="J278" s="14"/>
      <c r="K278" s="14"/>
    </row>
    <row r="279" spans="2:11" x14ac:dyDescent="0.3">
      <c r="C279" s="11"/>
      <c r="D279" s="22"/>
      <c r="E279" s="22"/>
      <c r="F279" s="14"/>
      <c r="G279" s="14"/>
      <c r="H279" s="14"/>
      <c r="I279" s="14"/>
      <c r="J279" s="14"/>
      <c r="K279" s="14"/>
    </row>
    <row r="280" spans="2:11" x14ac:dyDescent="0.3">
      <c r="C280" s="11"/>
      <c r="D280" s="22"/>
      <c r="E280" s="22"/>
      <c r="F280" s="14"/>
      <c r="G280" s="14"/>
      <c r="H280" s="14"/>
      <c r="I280" s="14"/>
      <c r="J280" s="14"/>
      <c r="K280" s="14"/>
    </row>
    <row r="281" spans="2:11" x14ac:dyDescent="0.3">
      <c r="C281" s="11"/>
      <c r="D281" s="22"/>
      <c r="E281" s="22"/>
      <c r="F281" s="14"/>
      <c r="G281" s="14"/>
      <c r="H281" s="14"/>
      <c r="I281" s="14"/>
      <c r="J281" s="22"/>
      <c r="K281" s="22"/>
    </row>
    <row r="282" spans="2:11" x14ac:dyDescent="0.3">
      <c r="C282" s="11"/>
      <c r="D282" s="22"/>
      <c r="E282" s="22"/>
      <c r="F282" s="22"/>
      <c r="G282" s="22"/>
      <c r="H282" s="22"/>
      <c r="I282" s="22"/>
      <c r="J282" s="22"/>
      <c r="K282" s="22"/>
    </row>
    <row r="283" spans="2:11" x14ac:dyDescent="0.3">
      <c r="C283" s="11"/>
      <c r="D283" s="22"/>
      <c r="E283" s="22"/>
      <c r="F283" s="14"/>
      <c r="G283" s="14"/>
      <c r="H283" s="14"/>
      <c r="I283" s="14"/>
      <c r="J283" s="14"/>
      <c r="K283" s="14"/>
    </row>
    <row r="284" spans="2:11" x14ac:dyDescent="0.3">
      <c r="C284" s="11"/>
      <c r="D284" s="22"/>
      <c r="E284" s="22"/>
      <c r="F284" s="14"/>
      <c r="G284" s="14"/>
      <c r="H284" s="14"/>
      <c r="I284" s="14"/>
      <c r="J284" s="14"/>
      <c r="K284" s="14"/>
    </row>
    <row r="285" spans="2:11" x14ac:dyDescent="0.3">
      <c r="B285" s="14"/>
      <c r="C285" s="11"/>
      <c r="D285" s="22"/>
      <c r="E285" s="22"/>
      <c r="F285" s="22"/>
      <c r="G285" s="22"/>
      <c r="H285" s="22"/>
      <c r="I285" s="22"/>
      <c r="J285" s="22"/>
      <c r="K285" s="22"/>
    </row>
    <row r="286" spans="2:11" x14ac:dyDescent="0.3">
      <c r="C286" s="11"/>
      <c r="D286" s="22"/>
      <c r="E286" s="22"/>
      <c r="F286" s="14"/>
      <c r="G286" s="14"/>
      <c r="H286" s="14"/>
      <c r="I286" s="14"/>
    </row>
    <row r="287" spans="2:11" x14ac:dyDescent="0.3">
      <c r="B287" s="14"/>
      <c r="C287" s="11"/>
      <c r="D287" s="22"/>
      <c r="E287" s="22"/>
      <c r="F287" s="14"/>
      <c r="G287" s="14"/>
      <c r="H287" s="14"/>
      <c r="I287" s="14"/>
    </row>
    <row r="288" spans="2:11" x14ac:dyDescent="0.3">
      <c r="C288" s="11"/>
      <c r="D288" s="22"/>
      <c r="E288" s="22"/>
      <c r="F288" s="14"/>
      <c r="G288" s="14"/>
      <c r="H288" s="14"/>
      <c r="I288" s="14"/>
    </row>
    <row r="289" spans="1:11" x14ac:dyDescent="0.3">
      <c r="A289" s="9"/>
      <c r="B289" s="9"/>
      <c r="C289" s="11"/>
      <c r="D289" s="22"/>
      <c r="E289" s="22"/>
      <c r="F289" s="22"/>
      <c r="G289" s="22"/>
      <c r="H289" s="22"/>
      <c r="I289" s="22"/>
      <c r="J289" s="9"/>
      <c r="K289" s="9"/>
    </row>
    <row r="290" spans="1:11" x14ac:dyDescent="0.3">
      <c r="C290" s="11"/>
      <c r="D290" s="22"/>
      <c r="E290" s="22"/>
      <c r="F290" s="14"/>
      <c r="G290" s="14"/>
      <c r="H290" s="14"/>
      <c r="I290" s="14"/>
    </row>
    <row r="291" spans="1:11" x14ac:dyDescent="0.3">
      <c r="C291" s="11"/>
      <c r="D291" s="22"/>
      <c r="E291" s="22"/>
      <c r="F291" s="14"/>
      <c r="G291" s="14"/>
      <c r="H291" s="14"/>
      <c r="I291" s="14"/>
    </row>
    <row r="292" spans="1:11" x14ac:dyDescent="0.3">
      <c r="A292" s="9"/>
      <c r="C292" s="11"/>
      <c r="D292" s="22"/>
      <c r="E292" s="22"/>
      <c r="F292" s="14"/>
      <c r="G292" s="14"/>
      <c r="H292" s="14"/>
      <c r="I292" s="14"/>
    </row>
    <row r="293" spans="1:11" x14ac:dyDescent="0.3">
      <c r="C293" s="11"/>
      <c r="D293" s="22"/>
      <c r="E293" s="22"/>
      <c r="F293" s="14"/>
      <c r="G293" s="14"/>
      <c r="H293" s="14"/>
      <c r="I293" s="14"/>
    </row>
    <row r="294" spans="1:11" x14ac:dyDescent="0.3">
      <c r="F294" s="14"/>
      <c r="G294" s="14"/>
      <c r="H294" s="14"/>
      <c r="I294" s="14"/>
    </row>
    <row r="295" spans="1:11" x14ac:dyDescent="0.3">
      <c r="C295" s="11"/>
      <c r="D295" s="22"/>
      <c r="E295" s="22"/>
      <c r="F295" s="14"/>
      <c r="G295" s="14"/>
      <c r="H295" s="14"/>
      <c r="I295" s="14"/>
    </row>
    <row r="296" spans="1:11" x14ac:dyDescent="0.3">
      <c r="C296" s="11"/>
      <c r="D296" s="22"/>
      <c r="E296" s="22"/>
      <c r="F296" s="14"/>
      <c r="G296" s="14"/>
      <c r="H296" s="14"/>
      <c r="I296" s="14"/>
    </row>
    <row r="297" spans="1:11" x14ac:dyDescent="0.3">
      <c r="C297" s="11"/>
      <c r="D297" s="22"/>
      <c r="E297" s="22"/>
      <c r="F297" s="14"/>
      <c r="G297" s="14"/>
      <c r="H297" s="14"/>
      <c r="I297" s="14"/>
    </row>
    <row r="298" spans="1:11" x14ac:dyDescent="0.3">
      <c r="C298" s="11"/>
      <c r="D298" s="22"/>
      <c r="E298" s="22"/>
      <c r="F298" s="14"/>
      <c r="G298" s="14"/>
      <c r="H298" s="14"/>
      <c r="I298" s="14"/>
    </row>
    <row r="299" spans="1:11" x14ac:dyDescent="0.3">
      <c r="C299" s="11"/>
      <c r="D299" s="22"/>
      <c r="E299" s="22"/>
      <c r="F299" s="14"/>
      <c r="G299" s="14"/>
      <c r="H299" s="14"/>
      <c r="I299" s="14"/>
    </row>
    <row r="300" spans="1:11" x14ac:dyDescent="0.3">
      <c r="C300" s="11"/>
      <c r="D300" s="22"/>
      <c r="E300" s="22"/>
      <c r="F300" s="14"/>
      <c r="G300" s="14"/>
      <c r="H300" s="14"/>
      <c r="I300" s="22"/>
    </row>
    <row r="301" spans="1:11" x14ac:dyDescent="0.3">
      <c r="C301" s="11"/>
      <c r="D301" s="22"/>
      <c r="E301" s="22"/>
      <c r="F301" s="14"/>
      <c r="G301" s="14"/>
      <c r="H301" s="14"/>
      <c r="I301" s="14"/>
    </row>
    <row r="302" spans="1:11" x14ac:dyDescent="0.3">
      <c r="C302" s="11"/>
      <c r="D302" s="22"/>
      <c r="E302" s="22"/>
      <c r="F302" s="14"/>
      <c r="G302" s="14"/>
      <c r="H302" s="14"/>
      <c r="I302" s="14"/>
    </row>
    <row r="303" spans="1:11" x14ac:dyDescent="0.3">
      <c r="C303" s="11"/>
      <c r="D303" s="22"/>
      <c r="E303" s="22"/>
      <c r="F303" s="14"/>
      <c r="G303" s="14"/>
      <c r="H303" s="14"/>
      <c r="I303" s="14"/>
    </row>
    <row r="304" spans="1:11" x14ac:dyDescent="0.3">
      <c r="C304" s="11"/>
      <c r="D304" s="22"/>
      <c r="E304" s="22"/>
      <c r="F304" s="14"/>
      <c r="G304" s="14"/>
      <c r="H304" s="14"/>
      <c r="I304" s="14"/>
    </row>
    <row r="305" spans="3:9" x14ac:dyDescent="0.3">
      <c r="C305" s="11"/>
      <c r="D305" s="22"/>
      <c r="E305" s="22"/>
      <c r="F305" s="14"/>
      <c r="G305" s="14"/>
      <c r="H305" s="14"/>
      <c r="I305" s="14"/>
    </row>
    <row r="306" spans="3:9" x14ac:dyDescent="0.3">
      <c r="C306" s="11"/>
      <c r="D306" s="22"/>
      <c r="E306" s="22"/>
      <c r="F306" s="14"/>
      <c r="G306" s="14"/>
      <c r="H306" s="14"/>
      <c r="I306" s="22"/>
    </row>
    <row r="307" spans="3:9" x14ac:dyDescent="0.3">
      <c r="C307" s="11"/>
      <c r="D307" s="22"/>
      <c r="E307" s="22"/>
      <c r="F307" s="14"/>
      <c r="G307" s="14"/>
      <c r="H307" s="14"/>
      <c r="I307" s="14"/>
    </row>
    <row r="308" spans="3:9" x14ac:dyDescent="0.3">
      <c r="C308" s="11"/>
      <c r="D308" s="22"/>
      <c r="E308" s="22"/>
      <c r="F308" s="14"/>
      <c r="G308" s="14"/>
      <c r="H308" s="14"/>
      <c r="I308" s="14"/>
    </row>
    <row r="309" spans="3:9" x14ac:dyDescent="0.3">
      <c r="C309" s="11"/>
      <c r="D309" s="22"/>
      <c r="E309" s="22"/>
      <c r="F309" s="14"/>
      <c r="G309" s="14"/>
      <c r="H309" s="14"/>
      <c r="I309" s="14"/>
    </row>
    <row r="310" spans="3:9" x14ac:dyDescent="0.3">
      <c r="C310" s="11"/>
      <c r="D310" s="22"/>
      <c r="E310" s="22"/>
      <c r="F310" s="14"/>
      <c r="G310" s="14"/>
      <c r="H310" s="14"/>
      <c r="I310" s="14"/>
    </row>
    <row r="311" spans="3:9" x14ac:dyDescent="0.3">
      <c r="C311" s="11"/>
      <c r="D311" s="22"/>
      <c r="E311" s="22"/>
      <c r="F311" s="14"/>
      <c r="G311" s="14"/>
      <c r="H311" s="14"/>
      <c r="I311" s="14"/>
    </row>
    <row r="312" spans="3:9" x14ac:dyDescent="0.3">
      <c r="C312" s="11"/>
      <c r="D312" s="22"/>
      <c r="E312" s="22"/>
      <c r="F312" s="14"/>
      <c r="G312" s="14"/>
      <c r="H312" s="14"/>
      <c r="I312" s="14"/>
    </row>
    <row r="313" spans="3:9" x14ac:dyDescent="0.3">
      <c r="C313" s="11"/>
      <c r="D313" s="22"/>
      <c r="E313" s="22"/>
      <c r="F313" s="14"/>
      <c r="G313" s="14"/>
      <c r="H313" s="14"/>
      <c r="I313" s="14"/>
    </row>
    <row r="314" spans="3:9" x14ac:dyDescent="0.3">
      <c r="C314" s="11"/>
      <c r="D314" s="22"/>
      <c r="E314" s="22"/>
      <c r="F314" s="14"/>
      <c r="G314" s="14"/>
      <c r="H314" s="14"/>
      <c r="I314" s="14"/>
    </row>
    <row r="315" spans="3:9" x14ac:dyDescent="0.3">
      <c r="C315" s="11"/>
      <c r="D315" s="22"/>
      <c r="E315" s="22"/>
      <c r="F315" s="14"/>
      <c r="G315" s="14"/>
      <c r="H315" s="14"/>
      <c r="I315" s="14"/>
    </row>
    <row r="316" spans="3:9" x14ac:dyDescent="0.3">
      <c r="C316" s="11"/>
      <c r="D316" s="22"/>
      <c r="E316" s="22"/>
      <c r="F316" s="14"/>
      <c r="G316" s="14"/>
      <c r="H316" s="14"/>
      <c r="I316" s="14"/>
    </row>
    <row r="317" spans="3:9" x14ac:dyDescent="0.3">
      <c r="C317" s="11"/>
      <c r="D317" s="22"/>
      <c r="E317" s="22"/>
      <c r="F317" s="14"/>
      <c r="G317" s="14"/>
      <c r="H317" s="14"/>
      <c r="I317" s="14"/>
    </row>
    <row r="318" spans="3:9" x14ac:dyDescent="0.3">
      <c r="C318" s="11"/>
      <c r="D318" s="22"/>
      <c r="E318" s="22"/>
      <c r="F318" s="14"/>
      <c r="G318" s="14"/>
      <c r="H318" s="14"/>
      <c r="I318" s="14"/>
    </row>
    <row r="319" spans="3:9" x14ac:dyDescent="0.3">
      <c r="C319" s="11"/>
      <c r="D319" s="22"/>
      <c r="E319" s="22"/>
      <c r="F319" s="14"/>
      <c r="G319" s="14"/>
      <c r="H319" s="14"/>
      <c r="I319" s="14"/>
    </row>
    <row r="320" spans="3:9" x14ac:dyDescent="0.3">
      <c r="C320" s="11"/>
      <c r="D320" s="22"/>
      <c r="E320" s="22"/>
      <c r="F320" s="14"/>
      <c r="G320" s="14"/>
      <c r="H320" s="14"/>
      <c r="I320" s="14"/>
    </row>
    <row r="321" spans="3:9" x14ac:dyDescent="0.3">
      <c r="C321" s="11"/>
      <c r="D321" s="22"/>
      <c r="E321" s="22"/>
      <c r="F321" s="14"/>
      <c r="G321" s="14"/>
      <c r="H321" s="14"/>
      <c r="I321" s="14"/>
    </row>
    <row r="322" spans="3:9" x14ac:dyDescent="0.3">
      <c r="C322" s="11"/>
      <c r="D322" s="22"/>
      <c r="E322" s="22"/>
      <c r="F322" s="14"/>
      <c r="G322" s="14"/>
      <c r="H322" s="14"/>
      <c r="I322" s="14"/>
    </row>
    <row r="323" spans="3:9" x14ac:dyDescent="0.3">
      <c r="C323" s="11"/>
      <c r="D323" s="22"/>
      <c r="E323" s="22"/>
      <c r="F323" s="14"/>
      <c r="G323" s="14"/>
      <c r="H323" s="14"/>
      <c r="I323" s="14"/>
    </row>
    <row r="324" spans="3:9" x14ac:dyDescent="0.3">
      <c r="C324" s="11"/>
      <c r="D324" s="22"/>
      <c r="E324" s="22"/>
      <c r="F324" s="14"/>
      <c r="G324" s="14"/>
      <c r="H324" s="14"/>
      <c r="I324" s="14"/>
    </row>
    <row r="325" spans="3:9" x14ac:dyDescent="0.3">
      <c r="C325" s="11"/>
      <c r="D325" s="22"/>
      <c r="E325" s="22"/>
      <c r="F325" s="14"/>
      <c r="G325" s="14"/>
      <c r="H325" s="14"/>
      <c r="I325" s="14"/>
    </row>
    <row r="326" spans="3:9" x14ac:dyDescent="0.3">
      <c r="C326" s="11"/>
      <c r="D326" s="22"/>
      <c r="E326" s="22"/>
      <c r="F326" s="14"/>
      <c r="G326" s="14"/>
      <c r="H326" s="14"/>
      <c r="I326" s="14"/>
    </row>
    <row r="327" spans="3:9" x14ac:dyDescent="0.3">
      <c r="C327" s="11"/>
      <c r="D327" s="22"/>
      <c r="E327" s="22"/>
      <c r="F327" s="14"/>
      <c r="G327" s="14"/>
      <c r="H327" s="14"/>
      <c r="I327" s="14"/>
    </row>
    <row r="328" spans="3:9" x14ac:dyDescent="0.3">
      <c r="C328" s="11"/>
      <c r="D328" s="22"/>
      <c r="E328" s="22"/>
      <c r="F328" s="14"/>
      <c r="G328" s="14"/>
      <c r="H328" s="14"/>
      <c r="I328" s="14"/>
    </row>
    <row r="329" spans="3:9" x14ac:dyDescent="0.3">
      <c r="C329" s="11"/>
      <c r="D329" s="22"/>
      <c r="E329" s="22"/>
      <c r="F329" s="14"/>
      <c r="G329" s="14"/>
      <c r="H329" s="14"/>
      <c r="I329" s="14"/>
    </row>
    <row r="330" spans="3:9" x14ac:dyDescent="0.3">
      <c r="C330" s="11"/>
      <c r="D330" s="22"/>
      <c r="E330" s="22"/>
      <c r="F330" s="14"/>
      <c r="G330" s="14"/>
      <c r="H330" s="14"/>
      <c r="I330" s="14"/>
    </row>
    <row r="331" spans="3:9" x14ac:dyDescent="0.3">
      <c r="C331" s="11"/>
      <c r="D331" s="22"/>
      <c r="E331" s="22"/>
      <c r="F331" s="14"/>
      <c r="G331" s="14"/>
      <c r="H331" s="14"/>
      <c r="I33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1EA7-B0D9-4306-8609-8F509D834B09}">
  <dimension ref="A1:AT142"/>
  <sheetViews>
    <sheetView workbookViewId="0">
      <pane ySplit="5" topLeftCell="A92" activePane="bottomLeft" state="frozen"/>
      <selection pane="bottomLeft" activeCell="F94" sqref="F94"/>
    </sheetView>
  </sheetViews>
  <sheetFormatPr defaultRowHeight="13.8" x14ac:dyDescent="0.25"/>
  <cols>
    <col min="1" max="1" width="12.77734375" style="51" bestFit="1" customWidth="1"/>
    <col min="2" max="2" width="9.44140625" style="51" customWidth="1"/>
    <col min="3" max="3" width="25.6640625" style="51" customWidth="1"/>
    <col min="4" max="4" width="13.5546875" style="51" customWidth="1"/>
    <col min="5" max="5" width="10.109375" style="51" bestFit="1" customWidth="1"/>
    <col min="6" max="6" width="14.21875" style="51" bestFit="1" customWidth="1"/>
    <col min="7" max="7" width="11.77734375" style="51" bestFit="1" customWidth="1"/>
    <col min="8" max="8" width="13.109375" style="51" bestFit="1" customWidth="1"/>
    <col min="9" max="9" width="13.33203125" style="51" customWidth="1"/>
    <col min="10" max="10" width="37.5546875" style="51" bestFit="1" customWidth="1"/>
    <col min="11" max="16384" width="8.88671875" style="51"/>
  </cols>
  <sheetData>
    <row r="1" spans="1:46" ht="20.399999999999999" customHeight="1" x14ac:dyDescent="0.25">
      <c r="A1" s="288" t="s">
        <v>0</v>
      </c>
      <c r="B1" s="288"/>
      <c r="C1" s="288"/>
      <c r="D1" s="48"/>
      <c r="E1" s="48"/>
      <c r="F1" s="47"/>
      <c r="G1" s="48"/>
      <c r="H1" s="48"/>
      <c r="I1" s="48"/>
      <c r="J1" s="48"/>
      <c r="K1" s="49"/>
      <c r="L1" s="48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8"/>
      <c r="AN1" s="48"/>
      <c r="AO1" s="48"/>
      <c r="AP1" s="48"/>
      <c r="AQ1" s="48"/>
      <c r="AR1" s="48"/>
      <c r="AS1" s="48"/>
      <c r="AT1" s="48"/>
    </row>
    <row r="2" spans="1:46" x14ac:dyDescent="0.25">
      <c r="A2" s="52"/>
      <c r="B2" s="53"/>
      <c r="C2" s="54"/>
      <c r="D2" s="54"/>
      <c r="E2" s="54"/>
      <c r="F2" s="55"/>
      <c r="G2" s="56">
        <v>45814</v>
      </c>
      <c r="H2" s="56"/>
      <c r="I2" s="53"/>
      <c r="J2" s="52"/>
      <c r="K2" s="52"/>
      <c r="L2" s="54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4"/>
      <c r="AN2" s="54"/>
      <c r="AO2" s="54"/>
      <c r="AP2" s="54"/>
      <c r="AQ2" s="54"/>
      <c r="AR2" s="54"/>
      <c r="AS2" s="54"/>
      <c r="AT2" s="54"/>
    </row>
    <row r="3" spans="1:46" x14ac:dyDescent="0.25">
      <c r="A3" s="48"/>
      <c r="B3" s="48"/>
      <c r="C3" s="48"/>
      <c r="D3" s="48"/>
      <c r="E3" s="48"/>
      <c r="F3" s="47"/>
      <c r="G3" s="48"/>
      <c r="H3" s="48"/>
      <c r="I3" s="57"/>
      <c r="J3" s="57"/>
      <c r="K3" s="57"/>
      <c r="L3" s="57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7"/>
      <c r="AN3" s="57"/>
      <c r="AO3" s="57"/>
      <c r="AP3" s="57"/>
      <c r="AQ3" s="57"/>
      <c r="AR3" s="57"/>
      <c r="AS3" s="57"/>
      <c r="AT3" s="57"/>
    </row>
    <row r="4" spans="1:46" ht="27.6" x14ac:dyDescent="0.25">
      <c r="A4" s="58" t="s">
        <v>61</v>
      </c>
      <c r="B4" s="59"/>
      <c r="C4" s="59"/>
      <c r="D4" s="59" t="s">
        <v>62</v>
      </c>
      <c r="E4" s="59" t="s">
        <v>63</v>
      </c>
      <c r="F4" s="58" t="s">
        <v>63</v>
      </c>
      <c r="G4" s="59" t="s">
        <v>61</v>
      </c>
      <c r="H4" s="59" t="s">
        <v>64</v>
      </c>
      <c r="I4" s="60" t="s">
        <v>207</v>
      </c>
      <c r="J4" s="61" t="s">
        <v>329</v>
      </c>
      <c r="K4" s="57"/>
      <c r="L4" s="57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7"/>
      <c r="AN4" s="57"/>
      <c r="AO4" s="57"/>
      <c r="AP4" s="57"/>
      <c r="AQ4" s="57"/>
      <c r="AR4" s="57"/>
      <c r="AS4" s="57"/>
      <c r="AT4" s="57"/>
    </row>
    <row r="5" spans="1:46" x14ac:dyDescent="0.25">
      <c r="A5" s="58"/>
      <c r="B5" s="59"/>
      <c r="C5" s="59"/>
      <c r="D5" s="59"/>
      <c r="E5" s="59" t="s">
        <v>370</v>
      </c>
      <c r="F5" s="58" t="s">
        <v>65</v>
      </c>
      <c r="G5" s="59" t="s">
        <v>66</v>
      </c>
      <c r="H5" s="62"/>
      <c r="I5" s="63"/>
      <c r="J5" s="57"/>
      <c r="K5" s="57"/>
      <c r="L5" s="57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7"/>
      <c r="AN5" s="57"/>
      <c r="AO5" s="57"/>
      <c r="AP5" s="57"/>
      <c r="AQ5" s="57"/>
      <c r="AR5" s="57"/>
      <c r="AS5" s="57"/>
      <c r="AT5" s="57"/>
    </row>
    <row r="6" spans="1:46" x14ac:dyDescent="0.25">
      <c r="A6" s="64" t="s">
        <v>200</v>
      </c>
      <c r="B6" s="64"/>
      <c r="C6" s="64"/>
      <c r="D6" s="64" t="s">
        <v>206</v>
      </c>
      <c r="E6" s="64" t="s">
        <v>206</v>
      </c>
      <c r="F6" s="58" t="s">
        <v>66</v>
      </c>
      <c r="G6" s="64"/>
      <c r="H6" s="64"/>
      <c r="I6" s="63"/>
      <c r="J6" s="57"/>
      <c r="K6" s="57"/>
      <c r="L6" s="57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7"/>
      <c r="AN6" s="57"/>
      <c r="AO6" s="57"/>
      <c r="AP6" s="57"/>
      <c r="AQ6" s="57"/>
      <c r="AR6" s="57"/>
      <c r="AS6" s="57"/>
      <c r="AT6" s="57"/>
    </row>
    <row r="7" spans="1:46" x14ac:dyDescent="0.25">
      <c r="A7" s="59" t="s">
        <v>30</v>
      </c>
      <c r="B7" s="65" t="s">
        <v>1</v>
      </c>
      <c r="C7" s="59"/>
      <c r="D7" s="59" t="s">
        <v>30</v>
      </c>
      <c r="E7" s="59"/>
      <c r="F7" s="58" t="s">
        <v>30</v>
      </c>
      <c r="G7" s="58" t="s">
        <v>30</v>
      </c>
      <c r="H7" s="58" t="s">
        <v>30</v>
      </c>
      <c r="I7" s="63"/>
      <c r="J7" s="57"/>
      <c r="K7" s="57"/>
      <c r="L7" s="57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7"/>
      <c r="AN7" s="57"/>
      <c r="AO7" s="57"/>
      <c r="AP7" s="57"/>
      <c r="AQ7" s="57"/>
      <c r="AR7" s="57"/>
      <c r="AS7" s="57"/>
      <c r="AT7" s="57"/>
    </row>
    <row r="8" spans="1:46" x14ac:dyDescent="0.25">
      <c r="A8" s="66"/>
      <c r="B8" s="66" t="s">
        <v>67</v>
      </c>
      <c r="C8" s="68"/>
      <c r="D8" s="66"/>
      <c r="E8" s="68"/>
      <c r="F8" s="67"/>
      <c r="G8" s="64"/>
      <c r="H8" s="64"/>
      <c r="I8" s="63"/>
      <c r="J8" s="57"/>
      <c r="K8" s="57"/>
      <c r="L8" s="57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7"/>
      <c r="AN8" s="57"/>
      <c r="AO8" s="57"/>
      <c r="AP8" s="57"/>
      <c r="AQ8" s="57"/>
      <c r="AR8" s="57"/>
      <c r="AS8" s="57"/>
      <c r="AT8" s="57"/>
    </row>
    <row r="9" spans="1:46" x14ac:dyDescent="0.25">
      <c r="A9" s="69">
        <v>22613.99</v>
      </c>
      <c r="B9" s="66"/>
      <c r="C9" s="68" t="s">
        <v>9</v>
      </c>
      <c r="D9" s="74">
        <v>21000</v>
      </c>
      <c r="E9" s="71">
        <f>(D9-G9)</f>
        <v>1093.0999999999985</v>
      </c>
      <c r="F9" s="71">
        <f>SUM(D9/12*12)</f>
        <v>21000</v>
      </c>
      <c r="G9" s="72">
        <f>'2025-2026 Expenditure'!I242</f>
        <v>19906.900000000001</v>
      </c>
      <c r="H9" s="73">
        <f t="shared" ref="H9" si="0">SUM(G9/6)*12</f>
        <v>39813.800000000003</v>
      </c>
      <c r="I9" s="74">
        <v>23000</v>
      </c>
      <c r="J9" s="57"/>
      <c r="K9" s="57"/>
      <c r="L9" s="75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7"/>
      <c r="AN9" s="57"/>
      <c r="AO9" s="57"/>
      <c r="AP9" s="57"/>
      <c r="AQ9" s="57"/>
      <c r="AR9" s="57"/>
      <c r="AS9" s="57"/>
      <c r="AT9" s="57"/>
    </row>
    <row r="10" spans="1:46" x14ac:dyDescent="0.25">
      <c r="A10" s="69"/>
      <c r="B10" s="66"/>
      <c r="C10" s="68"/>
      <c r="D10" s="70"/>
      <c r="E10" s="71"/>
      <c r="F10" s="71"/>
      <c r="G10" s="73"/>
      <c r="H10" s="73"/>
      <c r="I10" s="74"/>
      <c r="J10" s="57"/>
      <c r="K10" s="57"/>
      <c r="L10" s="75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7"/>
      <c r="AN10" s="57"/>
      <c r="AO10" s="57"/>
      <c r="AP10" s="57"/>
      <c r="AQ10" s="57"/>
      <c r="AR10" s="57"/>
      <c r="AS10" s="57"/>
      <c r="AT10" s="57"/>
    </row>
    <row r="11" spans="1:46" x14ac:dyDescent="0.25">
      <c r="A11" s="69"/>
      <c r="B11" s="66"/>
      <c r="C11" s="66" t="s">
        <v>68</v>
      </c>
      <c r="D11" s="76"/>
      <c r="E11" s="71"/>
      <c r="F11" s="71"/>
      <c r="G11" s="77"/>
      <c r="H11" s="73"/>
      <c r="I11" s="74"/>
      <c r="J11" s="57"/>
      <c r="K11" s="57"/>
      <c r="L11" s="75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7"/>
      <c r="AN11" s="57"/>
      <c r="AO11" s="57"/>
      <c r="AP11" s="57"/>
      <c r="AQ11" s="57"/>
      <c r="AR11" s="57"/>
      <c r="AS11" s="57"/>
      <c r="AT11" s="57"/>
    </row>
    <row r="12" spans="1:46" x14ac:dyDescent="0.25">
      <c r="A12" s="69"/>
      <c r="B12" s="66"/>
      <c r="C12" s="68" t="s">
        <v>32</v>
      </c>
      <c r="D12" s="74">
        <v>300</v>
      </c>
      <c r="E12" s="71">
        <f>D12-G12</f>
        <v>-555</v>
      </c>
      <c r="F12" s="71">
        <f t="shared" ref="F12:F50" si="1">SUM(D12/12*12)</f>
        <v>300</v>
      </c>
      <c r="G12" s="73">
        <f>'2025-2026 Expenditure'!J242</f>
        <v>855</v>
      </c>
      <c r="H12" s="73">
        <v>400</v>
      </c>
      <c r="I12" s="74">
        <v>400</v>
      </c>
      <c r="J12" s="57"/>
      <c r="K12" s="57"/>
      <c r="L12" s="75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7"/>
      <c r="AN12" s="57"/>
      <c r="AO12" s="57"/>
      <c r="AP12" s="57"/>
      <c r="AQ12" s="57"/>
      <c r="AR12" s="57"/>
      <c r="AS12" s="57"/>
      <c r="AT12" s="57"/>
    </row>
    <row r="13" spans="1:46" x14ac:dyDescent="0.25">
      <c r="A13" s="69"/>
      <c r="B13" s="66"/>
      <c r="C13" s="68" t="s">
        <v>69</v>
      </c>
      <c r="D13" s="74">
        <v>400</v>
      </c>
      <c r="E13" s="71">
        <f>D13-G13</f>
        <v>400</v>
      </c>
      <c r="F13" s="71">
        <f t="shared" si="1"/>
        <v>400</v>
      </c>
      <c r="G13" s="73"/>
      <c r="H13" s="73">
        <f t="shared" ref="H13:H44" si="2">SUM(G13/6)*12</f>
        <v>0</v>
      </c>
      <c r="I13" s="74">
        <v>400</v>
      </c>
      <c r="J13" s="57"/>
      <c r="K13" s="57"/>
      <c r="L13" s="75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7"/>
      <c r="AN13" s="57"/>
      <c r="AO13" s="57"/>
      <c r="AP13" s="57"/>
      <c r="AQ13" s="57"/>
      <c r="AR13" s="57"/>
      <c r="AS13" s="57"/>
      <c r="AT13" s="57"/>
    </row>
    <row r="14" spans="1:46" x14ac:dyDescent="0.25">
      <c r="A14" s="69"/>
      <c r="B14" s="66"/>
      <c r="C14" s="78"/>
      <c r="D14" s="76"/>
      <c r="E14" s="71"/>
      <c r="F14" s="71"/>
      <c r="G14" s="77"/>
      <c r="H14" s="73"/>
      <c r="I14" s="74"/>
      <c r="J14" s="57"/>
      <c r="K14" s="57"/>
      <c r="L14" s="75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7"/>
      <c r="AN14" s="57"/>
      <c r="AO14" s="57"/>
      <c r="AP14" s="57"/>
      <c r="AQ14" s="57"/>
      <c r="AR14" s="57"/>
      <c r="AS14" s="57"/>
      <c r="AT14" s="57"/>
    </row>
    <row r="15" spans="1:46" x14ac:dyDescent="0.25">
      <c r="A15" s="69"/>
      <c r="B15" s="66" t="s">
        <v>70</v>
      </c>
      <c r="C15" s="68"/>
      <c r="D15" s="76"/>
      <c r="E15" s="71"/>
      <c r="F15" s="71"/>
      <c r="G15" s="77"/>
      <c r="H15" s="73"/>
      <c r="I15" s="74"/>
      <c r="J15" s="57"/>
      <c r="K15" s="57"/>
      <c r="L15" s="75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7"/>
      <c r="AN15" s="57"/>
      <c r="AO15" s="57"/>
      <c r="AP15" s="57"/>
      <c r="AQ15" s="57"/>
      <c r="AR15" s="57"/>
      <c r="AS15" s="57"/>
      <c r="AT15" s="57"/>
    </row>
    <row r="16" spans="1:46" x14ac:dyDescent="0.25">
      <c r="A16" s="69">
        <v>1351.2</v>
      </c>
      <c r="B16" s="66"/>
      <c r="C16" s="68" t="s">
        <v>71</v>
      </c>
      <c r="D16" s="74">
        <v>1200</v>
      </c>
      <c r="E16" s="71">
        <f>(D16-G16)</f>
        <v>195.80000000000007</v>
      </c>
      <c r="F16" s="71">
        <f t="shared" si="1"/>
        <v>1200</v>
      </c>
      <c r="G16" s="73">
        <f>'2025-2026 Expenditure'!K242</f>
        <v>1004.1999999999999</v>
      </c>
      <c r="H16" s="73">
        <f t="shared" si="2"/>
        <v>2008.3999999999996</v>
      </c>
      <c r="I16" s="74">
        <v>1000</v>
      </c>
      <c r="J16" s="57"/>
      <c r="K16" s="57"/>
      <c r="L16" s="75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7"/>
      <c r="AN16" s="57"/>
      <c r="AO16" s="57"/>
      <c r="AP16" s="57"/>
      <c r="AQ16" s="57"/>
      <c r="AR16" s="57"/>
      <c r="AS16" s="57"/>
      <c r="AT16" s="57"/>
    </row>
    <row r="17" spans="1:46" x14ac:dyDescent="0.25">
      <c r="A17" s="69">
        <v>3685.58</v>
      </c>
      <c r="B17" s="66"/>
      <c r="C17" s="68" t="s">
        <v>13</v>
      </c>
      <c r="D17" s="74">
        <v>4000</v>
      </c>
      <c r="E17" s="71">
        <f t="shared" ref="E17:E50" si="3">(D17-G17)</f>
        <v>391.07000000000016</v>
      </c>
      <c r="F17" s="71">
        <f t="shared" si="1"/>
        <v>4000</v>
      </c>
      <c r="G17" s="73">
        <f>'2025-2026 Expenditure'!M242</f>
        <v>3608.93</v>
      </c>
      <c r="H17" s="73">
        <f t="shared" si="2"/>
        <v>7217.8600000000006</v>
      </c>
      <c r="I17" s="74">
        <v>4100</v>
      </c>
      <c r="J17" s="57"/>
      <c r="K17" s="54"/>
      <c r="L17" s="75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7"/>
      <c r="AN17" s="57"/>
      <c r="AO17" s="57"/>
      <c r="AP17" s="57"/>
      <c r="AQ17" s="57"/>
      <c r="AR17" s="57"/>
      <c r="AS17" s="57"/>
      <c r="AT17" s="57"/>
    </row>
    <row r="18" spans="1:46" x14ac:dyDescent="0.25">
      <c r="A18" s="69">
        <v>0</v>
      </c>
      <c r="B18" s="66"/>
      <c r="C18" s="68" t="s">
        <v>72</v>
      </c>
      <c r="D18" s="70"/>
      <c r="E18" s="71">
        <f t="shared" si="3"/>
        <v>0</v>
      </c>
      <c r="F18" s="71">
        <f t="shared" si="1"/>
        <v>0</v>
      </c>
      <c r="G18" s="73"/>
      <c r="H18" s="73">
        <f t="shared" si="2"/>
        <v>0</v>
      </c>
      <c r="I18" s="74"/>
      <c r="J18" s="57"/>
      <c r="K18" s="57"/>
      <c r="L18" s="75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7"/>
      <c r="AN18" s="57"/>
      <c r="AO18" s="57"/>
      <c r="AP18" s="57"/>
      <c r="AQ18" s="57"/>
      <c r="AR18" s="57"/>
      <c r="AS18" s="57"/>
      <c r="AT18" s="57"/>
    </row>
    <row r="19" spans="1:46" x14ac:dyDescent="0.25">
      <c r="A19" s="69">
        <v>504.6</v>
      </c>
      <c r="B19" s="66"/>
      <c r="C19" s="68" t="s">
        <v>73</v>
      </c>
      <c r="D19" s="74">
        <v>700</v>
      </c>
      <c r="E19" s="71">
        <f t="shared" si="3"/>
        <v>258.39999999999998</v>
      </c>
      <c r="F19" s="71">
        <f t="shared" si="1"/>
        <v>700</v>
      </c>
      <c r="G19" s="73">
        <f>'2025-2026 Expenditure'!L242</f>
        <v>441.6</v>
      </c>
      <c r="H19" s="73">
        <f t="shared" si="2"/>
        <v>883.2</v>
      </c>
      <c r="I19" s="74">
        <v>700</v>
      </c>
      <c r="J19" s="57"/>
      <c r="K19" s="57"/>
      <c r="L19" s="7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7"/>
      <c r="AN19" s="57"/>
      <c r="AO19" s="57"/>
      <c r="AP19" s="57"/>
      <c r="AQ19" s="57"/>
      <c r="AR19" s="57"/>
      <c r="AS19" s="57"/>
      <c r="AT19" s="57"/>
    </row>
    <row r="20" spans="1:46" x14ac:dyDescent="0.25">
      <c r="A20" s="69">
        <v>0</v>
      </c>
      <c r="B20" s="66"/>
      <c r="C20" s="68" t="s">
        <v>74</v>
      </c>
      <c r="D20" s="74">
        <v>150</v>
      </c>
      <c r="E20" s="71">
        <f t="shared" si="3"/>
        <v>-140</v>
      </c>
      <c r="F20" s="71">
        <f t="shared" si="1"/>
        <v>150</v>
      </c>
      <c r="G20" s="73">
        <f>'2025-2026 Expenditure'!W242</f>
        <v>290</v>
      </c>
      <c r="H20" s="73">
        <f t="shared" si="2"/>
        <v>580</v>
      </c>
      <c r="I20" s="74">
        <v>624</v>
      </c>
      <c r="J20" s="57"/>
      <c r="K20" s="57"/>
      <c r="L20" s="75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7"/>
      <c r="AN20" s="57"/>
      <c r="AO20" s="57"/>
      <c r="AP20" s="57"/>
      <c r="AQ20" s="57"/>
      <c r="AR20" s="57"/>
      <c r="AS20" s="57"/>
      <c r="AT20" s="57"/>
    </row>
    <row r="21" spans="1:46" x14ac:dyDescent="0.25">
      <c r="A21" s="69">
        <v>1848.49</v>
      </c>
      <c r="B21" s="66"/>
      <c r="C21" s="68" t="s">
        <v>75</v>
      </c>
      <c r="D21" s="74">
        <v>1800</v>
      </c>
      <c r="E21" s="71">
        <f t="shared" si="3"/>
        <v>-29.619999999999891</v>
      </c>
      <c r="F21" s="71">
        <f t="shared" si="1"/>
        <v>1800</v>
      </c>
      <c r="G21" s="73">
        <f>'2025-2026 Expenditure'!O242</f>
        <v>1829.62</v>
      </c>
      <c r="H21" s="73">
        <v>1800</v>
      </c>
      <c r="I21" s="74">
        <v>1800</v>
      </c>
      <c r="J21" s="57"/>
      <c r="K21" s="57"/>
      <c r="L21" s="75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7"/>
      <c r="AN21" s="57"/>
      <c r="AO21" s="57"/>
      <c r="AP21" s="57"/>
      <c r="AQ21" s="57"/>
      <c r="AR21" s="57"/>
      <c r="AS21" s="57"/>
      <c r="AT21" s="57"/>
    </row>
    <row r="22" spans="1:46" x14ac:dyDescent="0.25">
      <c r="A22" s="69"/>
      <c r="B22" s="66"/>
      <c r="C22" s="68"/>
      <c r="D22" s="76"/>
      <c r="E22" s="71"/>
      <c r="F22" s="71"/>
      <c r="G22" s="77"/>
      <c r="H22" s="73"/>
      <c r="I22" s="74"/>
      <c r="J22" s="57"/>
      <c r="K22" s="57"/>
      <c r="L22" s="75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7"/>
      <c r="AN22" s="57"/>
      <c r="AO22" s="57"/>
      <c r="AP22" s="57"/>
      <c r="AQ22" s="57"/>
      <c r="AR22" s="57"/>
      <c r="AS22" s="57"/>
      <c r="AT22" s="57"/>
    </row>
    <row r="23" spans="1:46" x14ac:dyDescent="0.25">
      <c r="A23" s="69"/>
      <c r="B23" s="66" t="s">
        <v>76</v>
      </c>
      <c r="C23" s="68"/>
      <c r="D23" s="76"/>
      <c r="E23" s="71"/>
      <c r="F23" s="71"/>
      <c r="G23" s="77"/>
      <c r="H23" s="73"/>
      <c r="I23" s="74"/>
      <c r="J23" s="57"/>
      <c r="K23" s="57"/>
      <c r="L23" s="75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7"/>
      <c r="AN23" s="57"/>
      <c r="AO23" s="57"/>
      <c r="AP23" s="57"/>
      <c r="AQ23" s="57"/>
      <c r="AR23" s="57"/>
      <c r="AS23" s="57"/>
      <c r="AT23" s="57"/>
    </row>
    <row r="24" spans="1:46" x14ac:dyDescent="0.25">
      <c r="A24" s="69">
        <v>6124.96</v>
      </c>
      <c r="B24" s="66"/>
      <c r="C24" s="68" t="s">
        <v>77</v>
      </c>
      <c r="D24" s="74">
        <v>4500</v>
      </c>
      <c r="E24" s="71">
        <f t="shared" si="3"/>
        <v>3208.3599999999997</v>
      </c>
      <c r="F24" s="71">
        <f t="shared" si="1"/>
        <v>4500</v>
      </c>
      <c r="G24" s="73">
        <f>'2025-2026 Expenditure'!S242</f>
        <v>1291.6400000000001</v>
      </c>
      <c r="H24" s="73">
        <f t="shared" si="2"/>
        <v>2583.2800000000002</v>
      </c>
      <c r="I24" s="74"/>
      <c r="J24" s="57" t="s">
        <v>423</v>
      </c>
      <c r="K24" s="57"/>
      <c r="L24" s="75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7"/>
      <c r="AN24" s="57"/>
      <c r="AO24" s="57"/>
      <c r="AP24" s="57"/>
      <c r="AQ24" s="57"/>
      <c r="AR24" s="57"/>
      <c r="AS24" s="57"/>
      <c r="AT24" s="57"/>
    </row>
    <row r="25" spans="1:46" x14ac:dyDescent="0.25">
      <c r="A25" s="69">
        <v>8194.14</v>
      </c>
      <c r="B25" s="66"/>
      <c r="C25" s="68" t="s">
        <v>78</v>
      </c>
      <c r="D25" s="74">
        <v>8000</v>
      </c>
      <c r="E25" s="71">
        <f t="shared" si="3"/>
        <v>-3238.7000000000025</v>
      </c>
      <c r="F25" s="71">
        <f t="shared" si="1"/>
        <v>8000</v>
      </c>
      <c r="G25" s="73">
        <f>'2025-2026 Expenditure'!R242</f>
        <v>11238.700000000003</v>
      </c>
      <c r="H25" s="73"/>
      <c r="I25" s="74">
        <v>10500</v>
      </c>
      <c r="J25" s="57" t="s">
        <v>347</v>
      </c>
      <c r="K25" s="57"/>
      <c r="L25" s="75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7"/>
      <c r="AN25" s="57"/>
      <c r="AO25" s="57"/>
      <c r="AP25" s="57"/>
      <c r="AQ25" s="57"/>
      <c r="AR25" s="57"/>
      <c r="AS25" s="57"/>
      <c r="AT25" s="57"/>
    </row>
    <row r="26" spans="1:46" x14ac:dyDescent="0.25">
      <c r="A26" s="69">
        <v>9435.2800000000007</v>
      </c>
      <c r="B26" s="66"/>
      <c r="C26" s="68" t="s">
        <v>49</v>
      </c>
      <c r="D26" s="74">
        <v>9000</v>
      </c>
      <c r="E26" s="71">
        <f t="shared" si="3"/>
        <v>425.07999999999993</v>
      </c>
      <c r="F26" s="71">
        <f t="shared" si="1"/>
        <v>9000</v>
      </c>
      <c r="G26" s="73">
        <f>'2025-2026 Expenditure'!P242</f>
        <v>8574.92</v>
      </c>
      <c r="H26" s="73"/>
      <c r="I26" s="74">
        <v>9900</v>
      </c>
      <c r="J26" s="57"/>
      <c r="K26" s="57"/>
      <c r="L26" s="75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7"/>
      <c r="AN26" s="57"/>
      <c r="AO26" s="57"/>
      <c r="AP26" s="57"/>
      <c r="AQ26" s="57"/>
      <c r="AR26" s="57"/>
      <c r="AS26" s="57"/>
      <c r="AT26" s="57"/>
    </row>
    <row r="27" spans="1:46" x14ac:dyDescent="0.25">
      <c r="A27" s="69">
        <v>4079.11</v>
      </c>
      <c r="B27" s="66"/>
      <c r="C27" s="68" t="s">
        <v>79</v>
      </c>
      <c r="D27" s="74">
        <v>5000</v>
      </c>
      <c r="E27" s="71">
        <f t="shared" si="3"/>
        <v>4545</v>
      </c>
      <c r="F27" s="71">
        <f t="shared" si="1"/>
        <v>5000</v>
      </c>
      <c r="G27" s="73">
        <f>'2025-2026 Expenditure'!T242</f>
        <v>455</v>
      </c>
      <c r="H27" s="73"/>
      <c r="I27" s="74">
        <v>5000</v>
      </c>
      <c r="J27" s="57"/>
      <c r="K27" s="57"/>
      <c r="L27" s="75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7"/>
      <c r="AN27" s="57"/>
      <c r="AO27" s="57"/>
      <c r="AP27" s="57"/>
      <c r="AQ27" s="57"/>
      <c r="AR27" s="57"/>
      <c r="AS27" s="57"/>
      <c r="AT27" s="57"/>
    </row>
    <row r="28" spans="1:46" x14ac:dyDescent="0.25">
      <c r="A28" s="77">
        <v>6905.81</v>
      </c>
      <c r="B28" s="66"/>
      <c r="C28" s="79" t="s">
        <v>80</v>
      </c>
      <c r="D28" s="74">
        <v>7000</v>
      </c>
      <c r="E28" s="71">
        <f t="shared" si="3"/>
        <v>533</v>
      </c>
      <c r="F28" s="71">
        <f t="shared" si="1"/>
        <v>7000</v>
      </c>
      <c r="G28" s="73">
        <f>'2025-2026 Expenditure'!U242</f>
        <v>6467</v>
      </c>
      <c r="H28" s="73">
        <f t="shared" si="2"/>
        <v>12934</v>
      </c>
      <c r="I28" s="74">
        <v>7000</v>
      </c>
      <c r="J28" s="57"/>
      <c r="K28" s="57"/>
      <c r="L28" s="75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7"/>
      <c r="AN28" s="57"/>
      <c r="AO28" s="57"/>
      <c r="AP28" s="57"/>
      <c r="AQ28" s="57"/>
      <c r="AR28" s="57"/>
      <c r="AS28" s="57"/>
      <c r="AT28" s="57"/>
    </row>
    <row r="29" spans="1:46" x14ac:dyDescent="0.25">
      <c r="A29" s="69"/>
      <c r="B29" s="66"/>
      <c r="C29" s="79" t="s">
        <v>81</v>
      </c>
      <c r="D29" s="74">
        <v>5000</v>
      </c>
      <c r="E29" s="71">
        <f t="shared" si="3"/>
        <v>5000</v>
      </c>
      <c r="F29" s="71">
        <f t="shared" si="1"/>
        <v>5000</v>
      </c>
      <c r="G29" s="73"/>
      <c r="H29" s="73">
        <f t="shared" si="2"/>
        <v>0</v>
      </c>
      <c r="I29" s="74">
        <v>2500</v>
      </c>
      <c r="J29" s="57"/>
      <c r="K29" s="57"/>
      <c r="L29" s="75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7"/>
      <c r="AN29" s="57"/>
      <c r="AO29" s="57"/>
      <c r="AP29" s="57"/>
      <c r="AQ29" s="57"/>
      <c r="AR29" s="57"/>
      <c r="AS29" s="57"/>
      <c r="AT29" s="57"/>
    </row>
    <row r="30" spans="1:46" x14ac:dyDescent="0.25">
      <c r="A30" s="69">
        <v>746</v>
      </c>
      <c r="B30" s="66"/>
      <c r="C30" s="79" t="s">
        <v>82</v>
      </c>
      <c r="D30" s="74">
        <v>500</v>
      </c>
      <c r="E30" s="71">
        <f t="shared" si="3"/>
        <v>120</v>
      </c>
      <c r="F30" s="71">
        <f t="shared" si="1"/>
        <v>500</v>
      </c>
      <c r="G30" s="73">
        <f>'2025-2026 Expenditure'!V242</f>
        <v>380</v>
      </c>
      <c r="H30" s="73">
        <f t="shared" si="2"/>
        <v>760</v>
      </c>
      <c r="I30" s="74">
        <v>500</v>
      </c>
      <c r="J30" s="57"/>
      <c r="K30" s="57"/>
      <c r="L30" s="75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7"/>
      <c r="AN30" s="57"/>
      <c r="AO30" s="57"/>
      <c r="AP30" s="57"/>
      <c r="AQ30" s="57"/>
      <c r="AR30" s="57"/>
      <c r="AS30" s="57"/>
      <c r="AT30" s="57"/>
    </row>
    <row r="31" spans="1:46" x14ac:dyDescent="0.25">
      <c r="A31" s="69">
        <v>0</v>
      </c>
      <c r="B31" s="66"/>
      <c r="C31" s="79" t="s">
        <v>83</v>
      </c>
      <c r="D31" s="74">
        <v>250</v>
      </c>
      <c r="E31" s="71">
        <f t="shared" si="3"/>
        <v>250</v>
      </c>
      <c r="F31" s="71">
        <f t="shared" si="1"/>
        <v>250</v>
      </c>
      <c r="G31" s="73">
        <f>'2025-2026 Expenditure'!AC242</f>
        <v>0</v>
      </c>
      <c r="H31" s="73">
        <f t="shared" si="2"/>
        <v>0</v>
      </c>
      <c r="I31" s="74">
        <v>250</v>
      </c>
      <c r="J31" s="57"/>
      <c r="K31" s="57"/>
      <c r="L31" s="75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7"/>
      <c r="AN31" s="57"/>
      <c r="AO31" s="57"/>
      <c r="AP31" s="57"/>
      <c r="AQ31" s="57"/>
      <c r="AR31" s="57"/>
      <c r="AS31" s="57"/>
      <c r="AT31" s="57"/>
    </row>
    <row r="32" spans="1:46" ht="27.6" x14ac:dyDescent="0.25">
      <c r="A32" s="69">
        <v>0</v>
      </c>
      <c r="B32" s="66"/>
      <c r="C32" s="79" t="s">
        <v>84</v>
      </c>
      <c r="D32" s="74">
        <v>2000</v>
      </c>
      <c r="E32" s="71">
        <f t="shared" si="3"/>
        <v>2000</v>
      </c>
      <c r="F32" s="71">
        <f t="shared" si="1"/>
        <v>2000</v>
      </c>
      <c r="G32" s="73">
        <v>0</v>
      </c>
      <c r="H32" s="73">
        <f t="shared" si="2"/>
        <v>0</v>
      </c>
      <c r="I32" s="74">
        <v>2000</v>
      </c>
      <c r="J32" s="57"/>
      <c r="K32" s="57"/>
      <c r="L32" s="75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7"/>
      <c r="AN32" s="57"/>
      <c r="AO32" s="57"/>
      <c r="AP32" s="57"/>
      <c r="AQ32" s="57"/>
      <c r="AR32" s="57"/>
      <c r="AS32" s="57"/>
      <c r="AT32" s="57"/>
    </row>
    <row r="33" spans="1:46" x14ac:dyDescent="0.25">
      <c r="A33" s="69">
        <v>0</v>
      </c>
      <c r="B33" s="66"/>
      <c r="C33" s="68" t="s">
        <v>85</v>
      </c>
      <c r="D33" s="74">
        <v>450</v>
      </c>
      <c r="E33" s="71">
        <f t="shared" si="3"/>
        <v>450</v>
      </c>
      <c r="F33" s="71">
        <f t="shared" si="1"/>
        <v>450</v>
      </c>
      <c r="G33" s="73">
        <v>0</v>
      </c>
      <c r="H33" s="73">
        <f t="shared" si="2"/>
        <v>0</v>
      </c>
      <c r="I33" s="74">
        <v>450</v>
      </c>
      <c r="J33" s="57"/>
      <c r="K33" s="57"/>
      <c r="L33" s="75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7"/>
      <c r="AN33" s="57"/>
      <c r="AO33" s="57"/>
      <c r="AP33" s="57"/>
      <c r="AQ33" s="57"/>
      <c r="AR33" s="57"/>
      <c r="AS33" s="57"/>
      <c r="AT33" s="57"/>
    </row>
    <row r="34" spans="1:46" x14ac:dyDescent="0.25">
      <c r="A34" s="69">
        <v>890.96</v>
      </c>
      <c r="B34" s="66"/>
      <c r="C34" s="68" t="s">
        <v>86</v>
      </c>
      <c r="D34" s="74">
        <v>1000</v>
      </c>
      <c r="E34" s="71">
        <f t="shared" si="3"/>
        <v>360.80000000000007</v>
      </c>
      <c r="F34" s="71">
        <f t="shared" si="1"/>
        <v>1000</v>
      </c>
      <c r="G34" s="73">
        <f>'2025-2026 Expenditure'!Q242</f>
        <v>639.19999999999993</v>
      </c>
      <c r="H34" s="73">
        <f t="shared" si="2"/>
        <v>1278.3999999999999</v>
      </c>
      <c r="I34" s="74">
        <v>1000</v>
      </c>
      <c r="J34" s="57"/>
      <c r="K34" s="57"/>
      <c r="L34" s="75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7"/>
      <c r="AN34" s="57"/>
      <c r="AO34" s="57"/>
      <c r="AP34" s="57"/>
      <c r="AQ34" s="57"/>
      <c r="AR34" s="57"/>
      <c r="AS34" s="57"/>
      <c r="AT34" s="57"/>
    </row>
    <row r="35" spans="1:46" x14ac:dyDescent="0.25">
      <c r="A35" s="69">
        <v>0</v>
      </c>
      <c r="B35" s="66"/>
      <c r="C35" s="68" t="s">
        <v>87</v>
      </c>
      <c r="D35" s="70"/>
      <c r="E35" s="71"/>
      <c r="F35" s="71"/>
      <c r="G35" s="73"/>
      <c r="H35" s="73" t="s">
        <v>330</v>
      </c>
      <c r="I35" s="74"/>
      <c r="J35" s="57"/>
      <c r="K35" s="57"/>
      <c r="L35" s="75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7"/>
      <c r="AN35" s="57"/>
      <c r="AO35" s="57"/>
      <c r="AP35" s="57"/>
      <c r="AQ35" s="57"/>
      <c r="AR35" s="57"/>
      <c r="AS35" s="57"/>
      <c r="AT35" s="57"/>
    </row>
    <row r="36" spans="1:46" x14ac:dyDescent="0.25">
      <c r="A36" s="69"/>
      <c r="B36" s="66"/>
      <c r="C36" s="78"/>
      <c r="D36" s="76"/>
      <c r="E36" s="71"/>
      <c r="F36" s="71"/>
      <c r="G36" s="77"/>
      <c r="H36" s="73"/>
      <c r="I36" s="74"/>
      <c r="J36" s="57"/>
      <c r="K36" s="57"/>
      <c r="L36" s="75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7"/>
      <c r="AN36" s="57"/>
      <c r="AO36" s="57"/>
      <c r="AP36" s="57"/>
      <c r="AQ36" s="57"/>
      <c r="AR36" s="57"/>
      <c r="AS36" s="57"/>
      <c r="AT36" s="57"/>
    </row>
    <row r="37" spans="1:46" x14ac:dyDescent="0.25">
      <c r="A37" s="69"/>
      <c r="B37" s="66" t="s">
        <v>88</v>
      </c>
      <c r="C37" s="68"/>
      <c r="D37" s="76"/>
      <c r="E37" s="71"/>
      <c r="F37" s="71"/>
      <c r="G37" s="77"/>
      <c r="H37" s="73"/>
      <c r="I37" s="74"/>
      <c r="J37" s="57"/>
      <c r="K37" s="57"/>
      <c r="L37" s="75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7"/>
      <c r="AN37" s="57"/>
      <c r="AO37" s="57"/>
      <c r="AP37" s="57"/>
      <c r="AQ37" s="57"/>
      <c r="AR37" s="57"/>
      <c r="AS37" s="57"/>
      <c r="AT37" s="57"/>
    </row>
    <row r="38" spans="1:46" x14ac:dyDescent="0.25">
      <c r="A38" s="80">
        <v>0</v>
      </c>
      <c r="B38" s="66"/>
      <c r="C38" s="68" t="s">
        <v>27</v>
      </c>
      <c r="D38" s="74">
        <v>10000</v>
      </c>
      <c r="E38" s="71">
        <f t="shared" si="3"/>
        <v>-20622.82</v>
      </c>
      <c r="F38" s="71">
        <f t="shared" si="1"/>
        <v>10000</v>
      </c>
      <c r="G38" s="73">
        <f>'2025-2026 Expenditure'!AA242</f>
        <v>30622.82</v>
      </c>
      <c r="H38" s="73">
        <f t="shared" si="2"/>
        <v>61245.64</v>
      </c>
      <c r="I38" s="74">
        <v>10000</v>
      </c>
      <c r="J38" s="57"/>
      <c r="K38" s="57"/>
      <c r="L38" s="75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7"/>
      <c r="AN38" s="57"/>
      <c r="AO38" s="57"/>
      <c r="AP38" s="57"/>
      <c r="AQ38" s="57"/>
      <c r="AR38" s="57"/>
      <c r="AS38" s="57"/>
      <c r="AT38" s="57"/>
    </row>
    <row r="39" spans="1:46" x14ac:dyDescent="0.25">
      <c r="A39" s="80">
        <v>4572</v>
      </c>
      <c r="B39" s="66"/>
      <c r="C39" s="68" t="s">
        <v>26</v>
      </c>
      <c r="D39" s="74">
        <v>5000</v>
      </c>
      <c r="E39" s="71">
        <f t="shared" si="3"/>
        <v>2912</v>
      </c>
      <c r="F39" s="71">
        <f t="shared" si="1"/>
        <v>5000</v>
      </c>
      <c r="G39" s="73">
        <f>'2025-2026 Expenditure'!Z242</f>
        <v>2088</v>
      </c>
      <c r="H39" s="73">
        <f t="shared" si="2"/>
        <v>4176</v>
      </c>
      <c r="I39" s="74">
        <v>5000</v>
      </c>
      <c r="J39" s="57"/>
      <c r="K39" s="57"/>
      <c r="L39" s="75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7"/>
      <c r="AN39" s="57"/>
      <c r="AO39" s="57"/>
      <c r="AP39" s="57"/>
      <c r="AQ39" s="57"/>
      <c r="AR39" s="57"/>
      <c r="AS39" s="57"/>
      <c r="AT39" s="57"/>
    </row>
    <row r="40" spans="1:46" x14ac:dyDescent="0.25">
      <c r="A40" s="80">
        <v>130</v>
      </c>
      <c r="B40" s="66"/>
      <c r="C40" s="68" t="s">
        <v>89</v>
      </c>
      <c r="D40" s="74">
        <v>130</v>
      </c>
      <c r="E40" s="71">
        <f t="shared" si="3"/>
        <v>130</v>
      </c>
      <c r="F40" s="71">
        <f t="shared" si="1"/>
        <v>130</v>
      </c>
      <c r="G40" s="73">
        <v>0</v>
      </c>
      <c r="H40" s="73">
        <f t="shared" si="2"/>
        <v>0</v>
      </c>
      <c r="I40" s="74">
        <v>130</v>
      </c>
      <c r="J40" s="57"/>
      <c r="K40" s="57"/>
      <c r="L40" s="75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7"/>
      <c r="AN40" s="57"/>
      <c r="AO40" s="57"/>
      <c r="AP40" s="57"/>
      <c r="AQ40" s="57"/>
      <c r="AR40" s="57"/>
      <c r="AS40" s="57"/>
      <c r="AT40" s="57"/>
    </row>
    <row r="41" spans="1:46" x14ac:dyDescent="0.25">
      <c r="A41" s="80">
        <v>0</v>
      </c>
      <c r="B41" s="66"/>
      <c r="C41" s="68" t="s">
        <v>90</v>
      </c>
      <c r="D41" s="74">
        <v>600</v>
      </c>
      <c r="E41" s="71">
        <f t="shared" si="3"/>
        <v>-2016.79</v>
      </c>
      <c r="F41" s="71">
        <f t="shared" si="1"/>
        <v>600</v>
      </c>
      <c r="G41" s="73">
        <f>('2025-2026 Expenditure'!X242)</f>
        <v>2616.79</v>
      </c>
      <c r="H41" s="73">
        <v>500</v>
      </c>
      <c r="I41" s="74">
        <v>500</v>
      </c>
      <c r="J41" s="57"/>
      <c r="K41" s="57"/>
      <c r="L41" s="75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7"/>
      <c r="AN41" s="57"/>
      <c r="AO41" s="57"/>
      <c r="AP41" s="57"/>
      <c r="AQ41" s="57"/>
      <c r="AR41" s="57"/>
      <c r="AS41" s="57"/>
      <c r="AT41" s="57"/>
    </row>
    <row r="42" spans="1:46" x14ac:dyDescent="0.25">
      <c r="A42" s="80">
        <v>543.38</v>
      </c>
      <c r="B42" s="66"/>
      <c r="C42" s="68" t="s">
        <v>91</v>
      </c>
      <c r="D42" s="74">
        <v>1600</v>
      </c>
      <c r="E42" s="71">
        <f t="shared" si="3"/>
        <v>1600</v>
      </c>
      <c r="F42" s="71">
        <f t="shared" si="1"/>
        <v>1600</v>
      </c>
      <c r="G42" s="73"/>
      <c r="H42" s="73">
        <f t="shared" si="2"/>
        <v>0</v>
      </c>
      <c r="I42" s="74">
        <v>1400</v>
      </c>
      <c r="J42" s="57"/>
      <c r="K42" s="57"/>
      <c r="L42" s="75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7"/>
      <c r="AN42" s="57"/>
      <c r="AO42" s="57"/>
      <c r="AP42" s="57"/>
      <c r="AQ42" s="57"/>
      <c r="AR42" s="57"/>
      <c r="AS42" s="57"/>
      <c r="AT42" s="57"/>
    </row>
    <row r="43" spans="1:46" x14ac:dyDescent="0.25">
      <c r="A43" s="69">
        <v>1500</v>
      </c>
      <c r="B43" s="66"/>
      <c r="C43" s="68" t="s">
        <v>92</v>
      </c>
      <c r="D43" s="74">
        <v>1500</v>
      </c>
      <c r="E43" s="71">
        <f t="shared" si="3"/>
        <v>0</v>
      </c>
      <c r="F43" s="71">
        <f t="shared" si="1"/>
        <v>1500</v>
      </c>
      <c r="G43" s="73">
        <v>1500</v>
      </c>
      <c r="H43" s="73">
        <v>1500</v>
      </c>
      <c r="I43" s="74">
        <v>1600</v>
      </c>
      <c r="J43" s="57"/>
      <c r="K43" s="57"/>
      <c r="L43" s="75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7"/>
      <c r="AN43" s="57"/>
      <c r="AO43" s="57"/>
      <c r="AP43" s="57"/>
      <c r="AQ43" s="57"/>
      <c r="AR43" s="57"/>
      <c r="AS43" s="57"/>
      <c r="AT43" s="57"/>
    </row>
    <row r="44" spans="1:46" x14ac:dyDescent="0.25">
      <c r="A44" s="69">
        <v>500</v>
      </c>
      <c r="B44" s="66"/>
      <c r="C44" s="68" t="s">
        <v>93</v>
      </c>
      <c r="D44" s="74"/>
      <c r="E44" s="71"/>
      <c r="F44" s="71">
        <f t="shared" si="1"/>
        <v>0</v>
      </c>
      <c r="G44" s="73">
        <v>0</v>
      </c>
      <c r="H44" s="73">
        <f t="shared" si="2"/>
        <v>0</v>
      </c>
      <c r="I44" s="74">
        <v>500</v>
      </c>
      <c r="J44" s="57"/>
      <c r="K44" s="57"/>
      <c r="L44" s="75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7"/>
      <c r="AN44" s="57"/>
      <c r="AO44" s="57"/>
      <c r="AP44" s="57"/>
      <c r="AQ44" s="57"/>
      <c r="AR44" s="57"/>
      <c r="AS44" s="57"/>
      <c r="AT44" s="57"/>
    </row>
    <row r="45" spans="1:46" x14ac:dyDescent="0.25">
      <c r="A45" s="69">
        <v>69000</v>
      </c>
      <c r="B45" s="66"/>
      <c r="C45" s="68" t="s">
        <v>94</v>
      </c>
      <c r="D45" s="170">
        <v>69000</v>
      </c>
      <c r="E45" s="71">
        <f t="shared" si="3"/>
        <v>3130.179999999993</v>
      </c>
      <c r="F45" s="71">
        <f t="shared" si="1"/>
        <v>69000</v>
      </c>
      <c r="G45" s="73">
        <f>'2025-2026 Expenditure'!Y242</f>
        <v>65869.820000000007</v>
      </c>
      <c r="H45" s="73"/>
      <c r="I45" s="74">
        <v>5000</v>
      </c>
      <c r="J45" s="57"/>
      <c r="K45" s="57"/>
      <c r="L45" s="75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7"/>
      <c r="AN45" s="57"/>
      <c r="AO45" s="57"/>
      <c r="AP45" s="57"/>
      <c r="AQ45" s="57"/>
      <c r="AR45" s="57"/>
      <c r="AS45" s="57"/>
      <c r="AT45" s="57"/>
    </row>
    <row r="46" spans="1:46" x14ac:dyDescent="0.25">
      <c r="A46" s="69"/>
      <c r="B46" s="66" t="s">
        <v>95</v>
      </c>
      <c r="C46" s="68"/>
      <c r="D46" s="76"/>
      <c r="E46" s="71"/>
      <c r="F46" s="71"/>
      <c r="G46" s="77"/>
      <c r="H46" s="77"/>
      <c r="I46" s="74"/>
      <c r="J46" s="57"/>
      <c r="K46" s="57"/>
      <c r="L46" s="75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7"/>
      <c r="AN46" s="57"/>
      <c r="AO46" s="57"/>
      <c r="AP46" s="57"/>
      <c r="AQ46" s="57"/>
      <c r="AR46" s="57"/>
      <c r="AS46" s="57"/>
      <c r="AT46" s="57"/>
    </row>
    <row r="47" spans="1:46" x14ac:dyDescent="0.25">
      <c r="A47" s="69">
        <v>6000</v>
      </c>
      <c r="B47" s="66"/>
      <c r="C47" s="68" t="s">
        <v>51</v>
      </c>
      <c r="D47" s="74">
        <v>8000</v>
      </c>
      <c r="E47" s="71">
        <f t="shared" si="3"/>
        <v>8000</v>
      </c>
      <c r="F47" s="71">
        <f t="shared" si="1"/>
        <v>8000</v>
      </c>
      <c r="G47" s="73">
        <v>0</v>
      </c>
      <c r="H47" s="73"/>
      <c r="I47" s="74">
        <v>9000</v>
      </c>
      <c r="J47" s="57"/>
      <c r="K47" s="57"/>
      <c r="L47" s="75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7"/>
      <c r="AN47" s="57"/>
      <c r="AO47" s="57"/>
      <c r="AP47" s="57"/>
      <c r="AQ47" s="57"/>
      <c r="AR47" s="57"/>
      <c r="AS47" s="57"/>
      <c r="AT47" s="57"/>
    </row>
    <row r="48" spans="1:46" x14ac:dyDescent="0.25">
      <c r="A48" s="69">
        <v>0</v>
      </c>
      <c r="B48" s="66"/>
      <c r="C48" s="68" t="s">
        <v>96</v>
      </c>
      <c r="D48" s="74">
        <v>1000</v>
      </c>
      <c r="E48" s="71">
        <f t="shared" si="3"/>
        <v>1000</v>
      </c>
      <c r="F48" s="71">
        <f t="shared" si="1"/>
        <v>1000</v>
      </c>
      <c r="G48" s="81">
        <v>0</v>
      </c>
      <c r="H48" s="81"/>
      <c r="I48" s="74">
        <v>1000</v>
      </c>
      <c r="J48" s="57"/>
      <c r="K48" s="57"/>
      <c r="L48" s="75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7"/>
      <c r="AN48" s="57"/>
      <c r="AO48" s="57"/>
      <c r="AP48" s="57"/>
      <c r="AQ48" s="57"/>
      <c r="AR48" s="57"/>
      <c r="AS48" s="57"/>
      <c r="AT48" s="57"/>
    </row>
    <row r="49" spans="1:46" x14ac:dyDescent="0.25">
      <c r="A49" s="69">
        <v>520</v>
      </c>
      <c r="B49" s="66"/>
      <c r="C49" s="68" t="s">
        <v>87</v>
      </c>
      <c r="D49" s="74">
        <v>1500</v>
      </c>
      <c r="E49" s="71">
        <f t="shared" si="3"/>
        <v>-7785.23</v>
      </c>
      <c r="F49" s="71">
        <f t="shared" si="1"/>
        <v>1500</v>
      </c>
      <c r="G49" s="81">
        <f>('2025-2026 Expenditure'!N242)</f>
        <v>9285.23</v>
      </c>
      <c r="H49" s="81"/>
      <c r="I49" s="74">
        <v>0</v>
      </c>
      <c r="J49" s="57"/>
      <c r="K49" s="57"/>
      <c r="L49" s="75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7"/>
      <c r="AN49" s="57"/>
      <c r="AO49" s="57"/>
      <c r="AP49" s="57"/>
      <c r="AQ49" s="57"/>
      <c r="AR49" s="57"/>
      <c r="AS49" s="57"/>
      <c r="AT49" s="57"/>
    </row>
    <row r="50" spans="1:46" x14ac:dyDescent="0.25">
      <c r="A50" s="69"/>
      <c r="B50" s="66"/>
      <c r="C50" s="68" t="s">
        <v>354</v>
      </c>
      <c r="D50" s="74">
        <v>1500</v>
      </c>
      <c r="E50" s="71">
        <f t="shared" si="3"/>
        <v>1500</v>
      </c>
      <c r="F50" s="71">
        <f t="shared" si="1"/>
        <v>1500</v>
      </c>
      <c r="G50" s="82"/>
      <c r="H50" s="82"/>
      <c r="I50" s="74">
        <v>0</v>
      </c>
      <c r="J50" s="57"/>
      <c r="K50" s="57"/>
      <c r="L50" s="75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7"/>
      <c r="AN50" s="57"/>
      <c r="AO50" s="57"/>
      <c r="AP50" s="57"/>
      <c r="AQ50" s="57"/>
      <c r="AR50" s="57"/>
      <c r="AS50" s="57"/>
      <c r="AT50" s="57"/>
    </row>
    <row r="51" spans="1:46" x14ac:dyDescent="0.25">
      <c r="A51" s="69"/>
      <c r="B51" s="66"/>
      <c r="C51" s="68" t="s">
        <v>438</v>
      </c>
      <c r="D51" s="74"/>
      <c r="E51" s="71"/>
      <c r="F51" s="71"/>
      <c r="G51" s="82"/>
      <c r="H51" s="82"/>
      <c r="I51" s="74">
        <v>10375</v>
      </c>
      <c r="J51" s="57"/>
      <c r="K51" s="57"/>
      <c r="L51" s="75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7"/>
      <c r="AN51" s="57"/>
      <c r="AO51" s="57"/>
      <c r="AP51" s="57"/>
      <c r="AQ51" s="57"/>
      <c r="AR51" s="57"/>
      <c r="AS51" s="57"/>
      <c r="AT51" s="57"/>
    </row>
    <row r="52" spans="1:46" x14ac:dyDescent="0.25">
      <c r="A52" s="69">
        <f>SUM(A9:A49)</f>
        <v>149145.5</v>
      </c>
      <c r="B52" s="66" t="s">
        <v>97</v>
      </c>
      <c r="C52" s="66"/>
      <c r="D52" s="83"/>
      <c r="E52" s="71"/>
      <c r="F52" s="71"/>
      <c r="G52" s="84"/>
      <c r="H52" s="84"/>
      <c r="I52" s="74"/>
      <c r="J52" s="57"/>
      <c r="K52" s="57"/>
      <c r="L52" s="75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7"/>
      <c r="AN52" s="57"/>
      <c r="AO52" s="57"/>
      <c r="AP52" s="57"/>
      <c r="AQ52" s="57"/>
      <c r="AR52" s="57"/>
      <c r="AS52" s="57"/>
      <c r="AT52" s="57"/>
    </row>
    <row r="53" spans="1:46" x14ac:dyDescent="0.25">
      <c r="A53" s="69"/>
      <c r="B53" s="66"/>
      <c r="C53" s="66" t="s">
        <v>98</v>
      </c>
      <c r="D53" s="76">
        <f>SUM(D9:D52)</f>
        <v>172080</v>
      </c>
      <c r="E53" s="76">
        <f>SUM(E9:E52)</f>
        <v>3114.6299999999901</v>
      </c>
      <c r="F53" s="85">
        <f>SUM(D53/12*12)</f>
        <v>172080</v>
      </c>
      <c r="G53" s="76">
        <f>SUM(G9:G52)</f>
        <v>168965.37000000002</v>
      </c>
      <c r="H53" s="76">
        <f>SUM(H9:H52)</f>
        <v>137680.58000000002</v>
      </c>
      <c r="I53" s="76">
        <f>SUM(I9:I52)</f>
        <v>115629</v>
      </c>
      <c r="J53" s="57"/>
      <c r="K53" s="57"/>
      <c r="L53" s="57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7"/>
      <c r="AN53" s="57"/>
      <c r="AO53" s="57"/>
      <c r="AP53" s="57"/>
      <c r="AQ53" s="57"/>
      <c r="AR53" s="57"/>
      <c r="AS53" s="57"/>
      <c r="AT53" s="57"/>
    </row>
    <row r="54" spans="1:46" x14ac:dyDescent="0.25">
      <c r="A54" s="86"/>
      <c r="B54" s="66"/>
      <c r="C54" s="68"/>
      <c r="E54" s="71"/>
      <c r="F54" s="71"/>
      <c r="G54" s="81"/>
      <c r="H54" s="81"/>
      <c r="I54" s="74"/>
      <c r="J54" s="57"/>
      <c r="K54" s="57"/>
      <c r="L54" s="57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7"/>
      <c r="AN54" s="57"/>
      <c r="AO54" s="57"/>
      <c r="AP54" s="57"/>
      <c r="AQ54" s="57"/>
      <c r="AR54" s="57"/>
      <c r="AS54" s="57"/>
      <c r="AT54" s="57"/>
    </row>
    <row r="55" spans="1:46" x14ac:dyDescent="0.25">
      <c r="A55" s="69"/>
      <c r="B55" s="66"/>
      <c r="C55" s="66"/>
      <c r="D55" s="76"/>
      <c r="E55" s="67"/>
      <c r="F55" s="71"/>
      <c r="G55" s="82"/>
      <c r="H55" s="82"/>
      <c r="I55" s="74"/>
      <c r="J55" s="57"/>
      <c r="K55" s="57"/>
      <c r="L55" s="57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7"/>
      <c r="AN55" s="57"/>
      <c r="AO55" s="57"/>
      <c r="AP55" s="57"/>
      <c r="AQ55" s="57"/>
      <c r="AR55" s="57"/>
      <c r="AS55" s="57"/>
      <c r="AT55" s="57"/>
    </row>
    <row r="56" spans="1:46" x14ac:dyDescent="0.25">
      <c r="A56" s="69"/>
      <c r="B56" s="65" t="s">
        <v>53</v>
      </c>
      <c r="C56" s="68"/>
      <c r="D56" s="76"/>
      <c r="E56" s="67"/>
      <c r="F56" s="71"/>
      <c r="G56" s="82"/>
      <c r="H56" s="82"/>
      <c r="I56" s="74"/>
      <c r="J56" s="57"/>
      <c r="K56" s="57"/>
      <c r="L56" s="57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7"/>
      <c r="AN56" s="57"/>
      <c r="AO56" s="57"/>
      <c r="AP56" s="57"/>
      <c r="AQ56" s="57"/>
      <c r="AR56" s="57"/>
      <c r="AS56" s="57"/>
      <c r="AT56" s="57"/>
    </row>
    <row r="57" spans="1:46" x14ac:dyDescent="0.25">
      <c r="A57" s="81">
        <v>-91326</v>
      </c>
      <c r="B57" s="65"/>
      <c r="C57" s="68" t="s">
        <v>54</v>
      </c>
      <c r="D57" s="74">
        <v>-105000</v>
      </c>
      <c r="E57" s="67"/>
      <c r="F57" s="71">
        <f>SUM(D57/12*12)</f>
        <v>-105000</v>
      </c>
      <c r="G57" s="81">
        <f>(-'2025-2026 Income'!F52)</f>
        <v>-105000</v>
      </c>
      <c r="H57" s="81"/>
      <c r="I57" s="74"/>
      <c r="J57" s="57"/>
      <c r="K57" s="57"/>
      <c r="L57" s="57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7"/>
      <c r="AN57" s="57"/>
      <c r="AO57" s="57"/>
      <c r="AP57" s="57"/>
      <c r="AQ57" s="57"/>
      <c r="AR57" s="57"/>
      <c r="AS57" s="57"/>
      <c r="AT57" s="57"/>
    </row>
    <row r="58" spans="1:46" x14ac:dyDescent="0.25">
      <c r="A58" s="81">
        <v>-2719.42</v>
      </c>
      <c r="B58" s="65"/>
      <c r="C58" s="68" t="s">
        <v>99</v>
      </c>
      <c r="D58" s="74">
        <v>-2500</v>
      </c>
      <c r="E58" s="67"/>
      <c r="F58" s="71">
        <f t="shared" ref="F58:F64" si="4">SUM(D58/12*12)</f>
        <v>-2500</v>
      </c>
      <c r="G58" s="81">
        <f>SUM(-'2025-2026 Income'!I52)</f>
        <v>-1477.85</v>
      </c>
      <c r="H58" s="81"/>
      <c r="I58" s="74">
        <v>-2500</v>
      </c>
      <c r="J58" s="57"/>
      <c r="K58" s="57"/>
      <c r="L58" s="57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7"/>
      <c r="AN58" s="57"/>
      <c r="AO58" s="57"/>
      <c r="AP58" s="57"/>
      <c r="AQ58" s="57"/>
      <c r="AR58" s="57"/>
      <c r="AS58" s="57"/>
      <c r="AT58" s="57"/>
    </row>
    <row r="59" spans="1:46" x14ac:dyDescent="0.25">
      <c r="A59" s="81">
        <v>-1520</v>
      </c>
      <c r="B59" s="65"/>
      <c r="C59" s="68" t="s">
        <v>100</v>
      </c>
      <c r="D59" s="74">
        <v>-1200</v>
      </c>
      <c r="E59" s="67"/>
      <c r="F59" s="71">
        <f t="shared" si="4"/>
        <v>-1200</v>
      </c>
      <c r="G59" s="81">
        <f>-'2025-2026 Income'!J52</f>
        <v>-1240</v>
      </c>
      <c r="H59" s="81"/>
      <c r="I59" s="74">
        <v>-1200</v>
      </c>
      <c r="J59" s="57"/>
      <c r="K59" s="57"/>
      <c r="L59" s="57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7"/>
      <c r="AN59" s="57"/>
      <c r="AO59" s="57"/>
      <c r="AP59" s="57"/>
      <c r="AQ59" s="57"/>
      <c r="AR59" s="57"/>
      <c r="AS59" s="57"/>
      <c r="AT59" s="57"/>
    </row>
    <row r="60" spans="1:46" x14ac:dyDescent="0.25">
      <c r="A60" s="81"/>
      <c r="B60" s="65"/>
      <c r="C60" s="68" t="s">
        <v>101</v>
      </c>
      <c r="D60" s="70"/>
      <c r="E60" s="67"/>
      <c r="F60" s="71">
        <f t="shared" si="4"/>
        <v>0</v>
      </c>
      <c r="G60" s="81">
        <f>(-'2025-2026 Income'!G52)</f>
        <v>-17610.62</v>
      </c>
      <c r="H60" s="81"/>
      <c r="I60" s="74"/>
      <c r="J60" s="57"/>
      <c r="K60" s="57"/>
      <c r="L60" s="57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7"/>
      <c r="AN60" s="57"/>
      <c r="AO60" s="57"/>
      <c r="AP60" s="57"/>
      <c r="AQ60" s="57"/>
      <c r="AR60" s="57"/>
      <c r="AS60" s="57"/>
      <c r="AT60" s="57"/>
    </row>
    <row r="61" spans="1:46" x14ac:dyDescent="0.25">
      <c r="A61" s="81">
        <v>-34780.29</v>
      </c>
      <c r="B61" s="65"/>
      <c r="C61" s="68" t="s">
        <v>102</v>
      </c>
      <c r="D61" s="76"/>
      <c r="E61" s="67"/>
      <c r="F61" s="71">
        <f t="shared" si="4"/>
        <v>0</v>
      </c>
      <c r="G61" s="81">
        <f>(-'2025-2026 Income'!L52)</f>
        <v>-220551.47</v>
      </c>
      <c r="H61" s="81"/>
      <c r="I61" s="74"/>
      <c r="J61" s="57"/>
      <c r="K61" s="57"/>
      <c r="L61" s="57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7"/>
      <c r="AN61" s="57"/>
      <c r="AO61" s="57"/>
      <c r="AP61" s="57"/>
      <c r="AQ61" s="57"/>
      <c r="AR61" s="57"/>
      <c r="AS61" s="57"/>
      <c r="AT61" s="57"/>
    </row>
    <row r="62" spans="1:46" x14ac:dyDescent="0.25">
      <c r="A62" s="81">
        <v>-25</v>
      </c>
      <c r="B62" s="65"/>
      <c r="C62" s="68" t="s">
        <v>59</v>
      </c>
      <c r="D62" s="70">
        <v>-25</v>
      </c>
      <c r="E62" s="67"/>
      <c r="F62" s="71">
        <f t="shared" si="4"/>
        <v>-25</v>
      </c>
      <c r="G62" s="81">
        <v>0</v>
      </c>
      <c r="H62" s="81"/>
      <c r="I62" s="74">
        <v>-25</v>
      </c>
      <c r="J62" s="57"/>
      <c r="K62" s="57"/>
      <c r="L62" s="57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7"/>
      <c r="AN62" s="57"/>
      <c r="AO62" s="57"/>
      <c r="AP62" s="57"/>
      <c r="AQ62" s="57"/>
      <c r="AR62" s="57"/>
      <c r="AS62" s="57"/>
      <c r="AT62" s="57"/>
    </row>
    <row r="63" spans="1:46" x14ac:dyDescent="0.25">
      <c r="A63" s="81">
        <v>-103132.16</v>
      </c>
      <c r="B63" s="65"/>
      <c r="C63" s="68" t="s">
        <v>52</v>
      </c>
      <c r="D63" s="70"/>
      <c r="E63" s="67"/>
      <c r="F63" s="71">
        <f t="shared" si="4"/>
        <v>0</v>
      </c>
      <c r="G63" s="81">
        <v>0</v>
      </c>
      <c r="H63" s="81"/>
      <c r="I63" s="74"/>
      <c r="J63" s="57"/>
      <c r="K63" s="57"/>
      <c r="L63" s="57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7"/>
      <c r="AN63" s="57"/>
      <c r="AO63" s="57"/>
      <c r="AP63" s="57"/>
      <c r="AQ63" s="57"/>
      <c r="AR63" s="57"/>
      <c r="AS63" s="57"/>
      <c r="AT63" s="57"/>
    </row>
    <row r="64" spans="1:46" x14ac:dyDescent="0.25">
      <c r="A64" s="81">
        <v>-20</v>
      </c>
      <c r="B64" s="66"/>
      <c r="C64" s="68" t="s">
        <v>58</v>
      </c>
      <c r="D64" s="70">
        <v>-10</v>
      </c>
      <c r="E64" s="67"/>
      <c r="F64" s="71">
        <f t="shared" si="4"/>
        <v>-10</v>
      </c>
      <c r="G64" s="81">
        <v>0</v>
      </c>
      <c r="H64" s="81"/>
      <c r="I64" s="74">
        <v>-10</v>
      </c>
      <c r="J64" s="57"/>
      <c r="K64" s="57"/>
      <c r="L64" s="57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7"/>
      <c r="AN64" s="57"/>
      <c r="AO64" s="57"/>
      <c r="AP64" s="57"/>
      <c r="AQ64" s="57"/>
      <c r="AR64" s="57"/>
      <c r="AS64" s="57"/>
      <c r="AT64" s="57"/>
    </row>
    <row r="65" spans="1:46" x14ac:dyDescent="0.25">
      <c r="A65" s="87"/>
      <c r="B65" s="66"/>
      <c r="C65" s="68" t="s">
        <v>346</v>
      </c>
      <c r="D65" s="70">
        <v>0</v>
      </c>
      <c r="E65" s="67"/>
      <c r="F65" s="71">
        <v>0</v>
      </c>
      <c r="G65" s="81">
        <v>-934.25</v>
      </c>
      <c r="H65" s="81"/>
      <c r="I65" s="74"/>
      <c r="J65" s="57"/>
      <c r="K65" s="57"/>
      <c r="L65" s="57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7"/>
      <c r="AN65" s="57"/>
      <c r="AO65" s="57"/>
      <c r="AP65" s="57"/>
      <c r="AQ65" s="57"/>
      <c r="AR65" s="57"/>
      <c r="AS65" s="57"/>
      <c r="AT65" s="57"/>
    </row>
    <row r="66" spans="1:46" x14ac:dyDescent="0.25">
      <c r="A66" s="88">
        <f>SUM(A57:A65)</f>
        <v>-233522.87</v>
      </c>
      <c r="B66" s="66" t="s">
        <v>103</v>
      </c>
      <c r="C66" s="66"/>
      <c r="D66" s="76">
        <f>SUM(D57:D65)</f>
        <v>-108735</v>
      </c>
      <c r="E66" s="76">
        <f t="shared" ref="E66:F66" si="5">SUM(E57:E65)</f>
        <v>0</v>
      </c>
      <c r="F66" s="76">
        <f t="shared" si="5"/>
        <v>-108735</v>
      </c>
      <c r="G66" s="76">
        <f>SUM(G57:G65)</f>
        <v>-346814.19</v>
      </c>
      <c r="H66" s="76"/>
      <c r="I66" s="74">
        <f>SUM(I57:I65)</f>
        <v>-3735</v>
      </c>
      <c r="J66" s="57"/>
      <c r="K66" s="57"/>
      <c r="L66" s="57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7"/>
      <c r="AN66" s="57"/>
      <c r="AO66" s="57"/>
      <c r="AP66" s="57"/>
      <c r="AQ66" s="57"/>
      <c r="AR66" s="57"/>
      <c r="AS66" s="57"/>
      <c r="AT66" s="57"/>
    </row>
    <row r="67" spans="1:46" x14ac:dyDescent="0.25">
      <c r="A67" s="89"/>
      <c r="B67" s="90"/>
      <c r="C67" s="90"/>
      <c r="D67" s="91"/>
      <c r="E67" s="92"/>
      <c r="F67" s="92"/>
      <c r="G67" s="82"/>
      <c r="H67" s="82"/>
      <c r="I67" s="93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</row>
    <row r="68" spans="1:46" x14ac:dyDescent="0.25">
      <c r="A68" s="89"/>
      <c r="B68" s="90"/>
      <c r="C68" s="65"/>
      <c r="D68" s="91"/>
      <c r="E68" s="92"/>
      <c r="F68" s="92"/>
      <c r="G68" s="82"/>
      <c r="H68" s="82"/>
      <c r="I68" s="93" t="s">
        <v>387</v>
      </c>
      <c r="J68" s="94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</row>
    <row r="69" spans="1:46" x14ac:dyDescent="0.25">
      <c r="A69" s="95"/>
      <c r="B69" s="65"/>
      <c r="C69" s="65"/>
      <c r="D69" s="96"/>
      <c r="E69" s="97"/>
      <c r="F69" s="97" t="s">
        <v>104</v>
      </c>
      <c r="G69" s="82">
        <f>G66</f>
        <v>-346814.19</v>
      </c>
      <c r="H69" s="82"/>
      <c r="I69" s="74">
        <f>SUM(I53-I66)</f>
        <v>119364</v>
      </c>
      <c r="J69" s="57"/>
      <c r="K69" s="57"/>
      <c r="L69" s="57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7"/>
      <c r="AN69" s="57"/>
      <c r="AO69" s="57"/>
      <c r="AP69" s="57"/>
      <c r="AQ69" s="57"/>
      <c r="AR69" s="57"/>
      <c r="AS69" s="57"/>
      <c r="AT69" s="57"/>
    </row>
    <row r="70" spans="1:46" x14ac:dyDescent="0.25">
      <c r="A70" s="95"/>
      <c r="B70" s="65"/>
      <c r="C70" s="65"/>
      <c r="D70" s="96"/>
      <c r="E70" s="97"/>
      <c r="F70" s="97"/>
      <c r="G70" s="82"/>
      <c r="H70" s="82"/>
      <c r="I70" s="74"/>
      <c r="J70" s="57"/>
      <c r="K70" s="57"/>
      <c r="L70" s="57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7"/>
      <c r="AN70" s="57"/>
      <c r="AO70" s="57"/>
      <c r="AP70" s="57"/>
      <c r="AQ70" s="57"/>
      <c r="AR70" s="57"/>
      <c r="AS70" s="57"/>
      <c r="AT70" s="57"/>
    </row>
    <row r="71" spans="1:46" x14ac:dyDescent="0.25">
      <c r="A71" s="91">
        <v>34780.29</v>
      </c>
      <c r="B71" s="65"/>
      <c r="C71" s="65" t="s">
        <v>105</v>
      </c>
      <c r="D71" s="98"/>
      <c r="E71" s="98"/>
      <c r="F71" s="92" t="s">
        <v>106</v>
      </c>
      <c r="G71" s="82">
        <f>'2025-2026 Expenditure'!H242</f>
        <v>17707.020000000004</v>
      </c>
      <c r="H71" s="82"/>
      <c r="I71" s="93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</row>
    <row r="72" spans="1:46" x14ac:dyDescent="0.25">
      <c r="A72" s="91"/>
      <c r="B72" s="65"/>
      <c r="C72" s="99"/>
      <c r="D72" s="100"/>
      <c r="E72" s="98"/>
      <c r="F72" s="98"/>
      <c r="G72" s="82"/>
      <c r="H72" s="82"/>
      <c r="I72" s="93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</row>
    <row r="73" spans="1:46" x14ac:dyDescent="0.25">
      <c r="A73" s="91">
        <f>A71+A52</f>
        <v>183925.79</v>
      </c>
      <c r="B73" s="65"/>
      <c r="C73" s="65" t="s">
        <v>107</v>
      </c>
      <c r="D73" s="98"/>
      <c r="E73" s="98"/>
      <c r="F73" s="92" t="s">
        <v>108</v>
      </c>
      <c r="G73" s="82">
        <f>G53+G71</f>
        <v>186672.39</v>
      </c>
      <c r="H73" s="82"/>
      <c r="I73" s="93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</row>
    <row r="74" spans="1:46" x14ac:dyDescent="0.25">
      <c r="A74" s="91"/>
      <c r="B74" s="65"/>
      <c r="C74" s="90"/>
      <c r="D74" s="98"/>
      <c r="E74" s="98"/>
      <c r="F74" s="92"/>
      <c r="G74" s="82"/>
      <c r="H74" s="82"/>
      <c r="I74" s="93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</row>
    <row r="75" spans="1:46" x14ac:dyDescent="0.25">
      <c r="A75" s="57"/>
      <c r="B75" s="57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</row>
    <row r="76" spans="1:46" x14ac:dyDescent="0.25">
      <c r="A76" s="101" t="s">
        <v>109</v>
      </c>
      <c r="B76" s="102"/>
      <c r="C76" s="102"/>
      <c r="D76" s="102"/>
      <c r="E76" s="102"/>
      <c r="F76" s="289">
        <v>45747</v>
      </c>
      <c r="G76" s="289"/>
      <c r="H76" s="103"/>
      <c r="I76" s="104"/>
      <c r="J76" s="102"/>
      <c r="K76" s="102"/>
      <c r="L76" s="102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</row>
    <row r="77" spans="1:46" x14ac:dyDescent="0.25">
      <c r="A77" s="105"/>
      <c r="E77" s="107"/>
      <c r="F77" s="108"/>
      <c r="G77" s="105"/>
      <c r="H77" s="105"/>
      <c r="I77" s="105"/>
      <c r="J77" s="105"/>
      <c r="K77" s="105"/>
      <c r="L77" s="105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</row>
    <row r="78" spans="1:46" x14ac:dyDescent="0.25">
      <c r="A78" s="106"/>
      <c r="B78" s="105"/>
      <c r="C78" s="105"/>
      <c r="D78" s="105"/>
      <c r="E78" s="109" t="s">
        <v>30</v>
      </c>
      <c r="F78" s="110" t="s">
        <v>30</v>
      </c>
      <c r="G78" s="111" t="s">
        <v>30</v>
      </c>
      <c r="H78" s="111"/>
      <c r="I78" s="105"/>
      <c r="J78" s="105"/>
      <c r="K78" s="105"/>
      <c r="L78" s="105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</row>
    <row r="79" spans="1:46" x14ac:dyDescent="0.25">
      <c r="A79" s="106"/>
      <c r="B79" s="112"/>
      <c r="C79" s="112"/>
      <c r="D79" s="105"/>
      <c r="E79" s="109"/>
      <c r="F79" s="110"/>
      <c r="G79" s="111"/>
      <c r="H79" s="111"/>
      <c r="I79" s="105"/>
      <c r="J79" s="105"/>
      <c r="K79" s="105"/>
      <c r="L79" s="105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</row>
    <row r="80" spans="1:46" x14ac:dyDescent="0.25">
      <c r="A80" s="105"/>
      <c r="B80" s="105"/>
      <c r="C80" s="105" t="s">
        <v>110</v>
      </c>
      <c r="D80" s="105"/>
      <c r="E80" s="113"/>
      <c r="F80" s="113">
        <v>81605.5</v>
      </c>
      <c r="G80" s="113"/>
      <c r="H80" s="113"/>
      <c r="I80" s="113"/>
      <c r="J80" s="105"/>
      <c r="K80" s="105"/>
      <c r="L80" s="105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1:38" x14ac:dyDescent="0.25">
      <c r="A81" s="105"/>
      <c r="B81" s="105"/>
      <c r="C81" s="105" t="s">
        <v>111</v>
      </c>
      <c r="D81" s="105"/>
      <c r="E81" s="113"/>
      <c r="F81" s="113">
        <v>165688.14000000001</v>
      </c>
      <c r="G81" s="113"/>
      <c r="H81" s="113"/>
      <c r="I81" s="113"/>
      <c r="J81" s="105"/>
      <c r="K81" s="105"/>
      <c r="L81" s="105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5">
      <c r="A82" s="105"/>
      <c r="B82" s="105"/>
      <c r="C82" s="105"/>
      <c r="D82" s="105"/>
      <c r="E82" s="113"/>
      <c r="F82" s="113"/>
      <c r="G82" s="113"/>
      <c r="H82" s="113"/>
      <c r="I82" s="113"/>
      <c r="J82" s="105"/>
      <c r="K82" s="105"/>
      <c r="L82" s="105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</row>
    <row r="83" spans="1:38" x14ac:dyDescent="0.25">
      <c r="A83" s="105"/>
      <c r="B83" s="105"/>
      <c r="C83" s="105" t="s">
        <v>112</v>
      </c>
      <c r="D83" s="105"/>
      <c r="E83" s="113"/>
      <c r="F83" s="113"/>
      <c r="G83" s="113"/>
      <c r="H83" s="113"/>
      <c r="I83" s="113"/>
      <c r="J83" s="105"/>
      <c r="K83" s="105"/>
      <c r="L83" s="105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</row>
    <row r="84" spans="1:38" x14ac:dyDescent="0.25">
      <c r="A84" s="105"/>
      <c r="B84" s="105"/>
      <c r="C84" s="105"/>
      <c r="D84" s="105"/>
      <c r="E84" s="114"/>
      <c r="F84" s="113">
        <f>SUM(E84)</f>
        <v>0</v>
      </c>
      <c r="G84" s="113"/>
      <c r="H84" s="113"/>
      <c r="I84" s="113"/>
      <c r="J84" s="105"/>
      <c r="K84" s="105"/>
      <c r="L84" s="105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</row>
    <row r="85" spans="1:38" x14ac:dyDescent="0.25">
      <c r="A85" s="105"/>
      <c r="B85" s="105"/>
      <c r="C85" s="105"/>
      <c r="D85" s="105"/>
      <c r="E85" s="113"/>
      <c r="F85" s="113">
        <f>SUM(E85)</f>
        <v>0</v>
      </c>
      <c r="G85" s="113"/>
      <c r="H85" s="113"/>
      <c r="I85" s="113"/>
      <c r="J85" s="105"/>
      <c r="K85" s="105"/>
      <c r="L85" s="105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</row>
    <row r="86" spans="1:38" x14ac:dyDescent="0.25">
      <c r="A86" s="105"/>
      <c r="B86" s="105"/>
      <c r="C86" s="105" t="s">
        <v>113</v>
      </c>
      <c r="D86" s="105"/>
      <c r="E86" s="115"/>
      <c r="F86" s="113">
        <f>SUM(E86)</f>
        <v>0</v>
      </c>
      <c r="G86" s="113"/>
      <c r="H86" s="113"/>
      <c r="I86" s="113"/>
      <c r="J86" s="105"/>
      <c r="K86" s="105"/>
      <c r="L86" s="105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</row>
    <row r="87" spans="1:38" x14ac:dyDescent="0.25">
      <c r="A87" s="105"/>
      <c r="B87" s="105"/>
      <c r="C87" s="105"/>
      <c r="D87" s="105"/>
      <c r="E87" s="113"/>
      <c r="F87" s="113"/>
      <c r="G87" s="113"/>
      <c r="H87" s="113"/>
      <c r="I87" s="113"/>
      <c r="J87" s="105"/>
      <c r="K87" s="105"/>
      <c r="L87" s="105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</row>
    <row r="88" spans="1:38" x14ac:dyDescent="0.25">
      <c r="A88" s="105"/>
      <c r="B88" s="105"/>
      <c r="C88" s="105"/>
      <c r="D88" s="105"/>
      <c r="E88" s="113"/>
      <c r="F88" s="114">
        <f>SUM(F80:F86)</f>
        <v>247293.64</v>
      </c>
      <c r="G88" s="113"/>
      <c r="H88" s="113"/>
      <c r="I88" s="113"/>
      <c r="J88" s="105"/>
      <c r="K88" s="105"/>
      <c r="L88" s="105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</row>
    <row r="89" spans="1:38" x14ac:dyDescent="0.25">
      <c r="A89" s="105"/>
      <c r="B89" s="105"/>
      <c r="C89" s="105"/>
      <c r="D89" s="105"/>
      <c r="E89" s="113"/>
      <c r="F89" s="113"/>
      <c r="G89" s="113"/>
      <c r="H89" s="113"/>
      <c r="I89" s="113"/>
      <c r="J89" s="105"/>
      <c r="K89" s="105"/>
      <c r="L89" s="105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</row>
    <row r="90" spans="1:38" x14ac:dyDescent="0.25">
      <c r="A90" s="116"/>
      <c r="B90" s="117"/>
      <c r="C90" s="117"/>
      <c r="D90" s="117"/>
      <c r="E90" s="115"/>
      <c r="F90" s="115"/>
      <c r="G90" s="118">
        <f>SUM(F88:F90)</f>
        <v>247293.64</v>
      </c>
      <c r="H90" s="113"/>
      <c r="I90" s="113"/>
      <c r="J90" s="105"/>
      <c r="K90" s="105"/>
      <c r="L90" s="105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</row>
    <row r="91" spans="1:38" x14ac:dyDescent="0.25">
      <c r="A91" s="105"/>
      <c r="B91" s="105"/>
      <c r="C91" s="105"/>
      <c r="D91" s="105"/>
      <c r="E91" s="113"/>
      <c r="F91" s="113"/>
      <c r="G91" s="113"/>
      <c r="H91" s="113"/>
      <c r="I91" s="113"/>
      <c r="J91" s="105"/>
      <c r="K91" s="105"/>
      <c r="L91" s="105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</row>
    <row r="92" spans="1:38" x14ac:dyDescent="0.25">
      <c r="A92" s="105"/>
      <c r="B92" s="105"/>
      <c r="C92" s="105"/>
      <c r="D92" s="105"/>
      <c r="E92" s="113"/>
      <c r="F92" s="113"/>
      <c r="G92" s="113"/>
      <c r="H92" s="113"/>
      <c r="I92" s="113"/>
      <c r="J92" s="105"/>
      <c r="K92" s="105"/>
      <c r="L92" s="105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</row>
    <row r="93" spans="1:38" x14ac:dyDescent="0.25">
      <c r="A93" s="119"/>
      <c r="B93" s="120"/>
      <c r="C93" s="105" t="s">
        <v>110</v>
      </c>
      <c r="D93" s="105"/>
      <c r="E93" s="113"/>
      <c r="F93" s="113">
        <v>51795.62</v>
      </c>
      <c r="G93" s="113"/>
      <c r="H93" s="113"/>
      <c r="I93" s="113"/>
      <c r="J93" s="105"/>
      <c r="K93" s="105"/>
      <c r="L93" s="105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</row>
    <row r="94" spans="1:38" x14ac:dyDescent="0.25">
      <c r="A94" s="119"/>
      <c r="B94" s="120"/>
      <c r="C94" s="105" t="s">
        <v>455</v>
      </c>
      <c r="D94" s="105"/>
      <c r="E94" s="113"/>
      <c r="F94" s="113">
        <v>157094.64000000001</v>
      </c>
      <c r="G94" s="113"/>
      <c r="H94" s="113"/>
      <c r="I94" s="113"/>
      <c r="J94" s="105"/>
      <c r="K94" s="105"/>
      <c r="L94" s="105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</row>
    <row r="95" spans="1:38" x14ac:dyDescent="0.25">
      <c r="A95" s="119"/>
      <c r="B95" s="120"/>
      <c r="C95" s="105" t="s">
        <v>456</v>
      </c>
      <c r="D95" s="105"/>
      <c r="E95" s="113"/>
      <c r="F95" s="113">
        <v>200000</v>
      </c>
      <c r="G95" s="113"/>
      <c r="H95" s="113"/>
      <c r="I95" s="113"/>
      <c r="J95" s="105"/>
      <c r="K95" s="105"/>
      <c r="L95" s="105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</row>
    <row r="96" spans="1:38" x14ac:dyDescent="0.25">
      <c r="A96" s="119"/>
      <c r="B96" s="120"/>
      <c r="C96" s="105" t="s">
        <v>114</v>
      </c>
      <c r="D96" s="105"/>
      <c r="E96" s="105"/>
      <c r="F96" s="113"/>
      <c r="G96" s="113"/>
      <c r="H96" s="113"/>
      <c r="I96" s="113"/>
      <c r="J96" s="105"/>
      <c r="K96" s="105"/>
      <c r="L96" s="105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</row>
    <row r="97" spans="1:38" x14ac:dyDescent="0.25">
      <c r="A97" s="119"/>
      <c r="B97" s="120"/>
      <c r="C97" s="105" t="s">
        <v>115</v>
      </c>
      <c r="D97" s="105"/>
      <c r="E97" s="105"/>
      <c r="F97" s="113"/>
      <c r="G97" s="113"/>
      <c r="H97" s="113"/>
      <c r="I97" s="113"/>
      <c r="J97" s="105"/>
      <c r="K97" s="105"/>
      <c r="L97" s="105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</row>
    <row r="98" spans="1:38" x14ac:dyDescent="0.25">
      <c r="A98" s="119"/>
      <c r="B98" s="120"/>
      <c r="C98" s="105"/>
      <c r="D98" s="105"/>
      <c r="E98" s="114">
        <f>SUM(E94:E97)</f>
        <v>0</v>
      </c>
      <c r="F98" s="113"/>
      <c r="G98" s="113"/>
      <c r="H98" s="113"/>
      <c r="I98" s="113"/>
      <c r="J98" s="105"/>
      <c r="K98" s="105"/>
      <c r="L98" s="105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</row>
    <row r="99" spans="1:38" x14ac:dyDescent="0.25">
      <c r="A99" s="119"/>
      <c r="B99" s="120"/>
      <c r="C99" s="105"/>
      <c r="D99" s="105"/>
      <c r="E99" s="115"/>
      <c r="F99" s="113">
        <f>E98</f>
        <v>0</v>
      </c>
      <c r="G99" s="113"/>
      <c r="H99" s="113"/>
      <c r="I99" s="113"/>
      <c r="J99" s="105"/>
      <c r="K99" s="105"/>
      <c r="L99" s="105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</row>
    <row r="100" spans="1:38" x14ac:dyDescent="0.25">
      <c r="A100" s="119"/>
      <c r="B100" s="120"/>
      <c r="C100" s="105"/>
      <c r="D100" s="105"/>
      <c r="E100" s="113"/>
      <c r="F100" s="113"/>
      <c r="G100" s="113"/>
      <c r="H100" s="113"/>
      <c r="I100" s="113"/>
      <c r="J100" s="105"/>
      <c r="K100" s="105"/>
      <c r="L100" s="105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</row>
    <row r="101" spans="1:38" x14ac:dyDescent="0.25">
      <c r="A101" s="119"/>
      <c r="B101" s="120"/>
      <c r="C101" s="105"/>
      <c r="D101" s="105"/>
      <c r="E101" s="113"/>
      <c r="F101" s="114">
        <f>SUM(F93:F99)</f>
        <v>408890.26</v>
      </c>
      <c r="G101" s="113"/>
      <c r="H101" s="113"/>
      <c r="I101" s="113"/>
      <c r="J101" s="105"/>
      <c r="K101" s="105"/>
      <c r="L101" s="105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</row>
    <row r="102" spans="1:38" x14ac:dyDescent="0.25">
      <c r="A102" s="119"/>
      <c r="B102" s="120"/>
      <c r="C102" s="105"/>
      <c r="D102" s="105"/>
      <c r="E102" s="113"/>
      <c r="F102" s="113"/>
      <c r="G102" s="113"/>
      <c r="H102" s="113"/>
      <c r="I102" s="113"/>
      <c r="J102" s="105"/>
      <c r="K102" s="105"/>
      <c r="L102" s="105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</row>
    <row r="103" spans="1:38" x14ac:dyDescent="0.25">
      <c r="A103" s="119"/>
      <c r="B103" s="120"/>
      <c r="C103" s="105"/>
      <c r="D103" s="105"/>
      <c r="E103" s="113"/>
      <c r="F103" s="115"/>
      <c r="G103" s="115">
        <f>SUM(F101:F103)</f>
        <v>408890.26</v>
      </c>
      <c r="H103" s="113"/>
      <c r="I103" s="113"/>
      <c r="J103" s="105"/>
      <c r="K103" s="105"/>
      <c r="L103" s="105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</row>
    <row r="104" spans="1:38" x14ac:dyDescent="0.25">
      <c r="A104" s="119"/>
      <c r="B104" s="120"/>
      <c r="C104" s="105"/>
      <c r="D104" s="105"/>
      <c r="E104" s="113"/>
      <c r="F104" s="113"/>
      <c r="G104" s="113"/>
      <c r="H104" s="113"/>
      <c r="I104" s="113"/>
      <c r="J104" s="105"/>
      <c r="K104" s="105"/>
      <c r="L104" s="105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</row>
    <row r="105" spans="1:38" x14ac:dyDescent="0.25">
      <c r="A105" s="119"/>
      <c r="B105" s="120"/>
      <c r="C105" s="105"/>
      <c r="D105" s="105"/>
      <c r="E105" s="113"/>
      <c r="F105" s="113"/>
      <c r="G105" s="113">
        <f>G90-G103</f>
        <v>-161596.62</v>
      </c>
      <c r="H105" s="113"/>
      <c r="I105" s="113"/>
      <c r="J105" s="105"/>
      <c r="K105" s="105"/>
      <c r="L105" s="105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</row>
    <row r="106" spans="1:38" x14ac:dyDescent="0.25">
      <c r="A106" s="119"/>
      <c r="B106" s="120"/>
      <c r="C106" s="105"/>
      <c r="D106" s="105"/>
      <c r="E106" s="113"/>
      <c r="F106" s="113"/>
      <c r="G106" s="113"/>
      <c r="H106" s="113"/>
      <c r="I106" s="113"/>
      <c r="J106" s="105"/>
      <c r="K106" s="105"/>
      <c r="L106" s="105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</row>
    <row r="107" spans="1:38" x14ac:dyDescent="0.25">
      <c r="A107" s="119"/>
      <c r="B107" s="120"/>
      <c r="C107" s="105" t="s">
        <v>116</v>
      </c>
      <c r="D107" s="105" t="s">
        <v>117</v>
      </c>
      <c r="E107" s="113"/>
      <c r="F107" s="113">
        <f>(-'2025-2026 Expenditure'!F242)</f>
        <v>-185242.57</v>
      </c>
      <c r="G107" s="113"/>
      <c r="H107" s="113"/>
      <c r="I107" s="113"/>
      <c r="J107" s="105"/>
      <c r="K107" s="105"/>
      <c r="L107" s="105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</row>
    <row r="108" spans="1:38" x14ac:dyDescent="0.25">
      <c r="A108" s="119"/>
      <c r="B108" s="120"/>
      <c r="C108" s="105"/>
      <c r="D108" s="105"/>
      <c r="E108" s="113"/>
      <c r="F108" s="113"/>
      <c r="G108" s="113"/>
      <c r="H108" s="113"/>
      <c r="I108" s="113"/>
      <c r="J108" s="105"/>
      <c r="K108" s="105"/>
      <c r="L108" s="105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</row>
    <row r="109" spans="1:38" x14ac:dyDescent="0.25">
      <c r="A109" s="119"/>
      <c r="B109" s="120"/>
      <c r="C109" s="105" t="s">
        <v>104</v>
      </c>
      <c r="D109" s="105" t="s">
        <v>117</v>
      </c>
      <c r="E109" s="113"/>
      <c r="F109" s="121">
        <f>'2025-2026 Income'!D52</f>
        <v>346839.18999999994</v>
      </c>
      <c r="G109" s="113">
        <f>SUM(F107:F109)</f>
        <v>161596.61999999994</v>
      </c>
      <c r="H109" s="113"/>
      <c r="I109" s="113"/>
      <c r="J109" s="105"/>
      <c r="K109" s="105"/>
      <c r="L109" s="105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</row>
    <row r="110" spans="1:38" x14ac:dyDescent="0.25"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</row>
    <row r="111" spans="1:38" x14ac:dyDescent="0.25">
      <c r="A111" s="119"/>
      <c r="B111" s="120"/>
      <c r="C111" s="105"/>
      <c r="D111" s="105"/>
      <c r="E111" s="113"/>
      <c r="F111" s="113"/>
      <c r="G111" s="122">
        <f>SUM(G105:G109)</f>
        <v>0</v>
      </c>
      <c r="H111" s="122"/>
      <c r="I111" s="105" t="s">
        <v>118</v>
      </c>
      <c r="J111" s="105"/>
      <c r="K111" s="105"/>
      <c r="L111" s="105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</row>
    <row r="112" spans="1:38" x14ac:dyDescent="0.25">
      <c r="A112" s="119"/>
      <c r="B112" s="120"/>
      <c r="C112" s="105"/>
      <c r="D112" s="105"/>
      <c r="E112" s="113"/>
      <c r="F112" s="113"/>
      <c r="G112" s="123"/>
      <c r="H112" s="123"/>
      <c r="I112" s="105"/>
      <c r="J112" s="105"/>
      <c r="K112" s="105"/>
      <c r="L112" s="105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</row>
    <row r="113" spans="1:38" x14ac:dyDescent="0.25">
      <c r="A113" s="111"/>
      <c r="B113" s="105"/>
      <c r="C113" s="105"/>
      <c r="D113" s="105"/>
      <c r="E113" s="113"/>
      <c r="F113" s="119" t="s">
        <v>256</v>
      </c>
      <c r="G113" s="124"/>
      <c r="H113" s="124"/>
      <c r="I113" s="105"/>
      <c r="J113" s="105"/>
      <c r="K113" s="105"/>
      <c r="L113" s="105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</row>
    <row r="114" spans="1:38" x14ac:dyDescent="0.25">
      <c r="A114" s="125"/>
      <c r="B114" s="48"/>
      <c r="C114" s="57"/>
      <c r="D114" s="75"/>
      <c r="E114" s="75"/>
      <c r="F114" s="75"/>
      <c r="G114" s="75"/>
      <c r="H114" s="75"/>
      <c r="I114" s="50"/>
      <c r="J114" s="50"/>
      <c r="K114" s="57"/>
      <c r="L114" s="57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</row>
    <row r="115" spans="1:38" x14ac:dyDescent="0.25">
      <c r="A115" s="125"/>
      <c r="B115" s="48"/>
      <c r="C115" s="57"/>
      <c r="D115" s="75"/>
      <c r="E115" s="75"/>
      <c r="F115" s="75"/>
      <c r="G115" s="75"/>
      <c r="H115" s="75"/>
      <c r="I115" s="50"/>
      <c r="J115" s="50"/>
      <c r="K115" s="57"/>
      <c r="L115" s="57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</row>
    <row r="116" spans="1:38" x14ac:dyDescent="0.25">
      <c r="A116" s="125"/>
      <c r="B116" s="48"/>
      <c r="C116" s="57"/>
      <c r="D116" s="75"/>
      <c r="E116" s="75"/>
      <c r="F116" s="75"/>
      <c r="G116" s="75"/>
      <c r="H116" s="75"/>
      <c r="I116" s="50"/>
      <c r="J116" s="50"/>
      <c r="K116" s="57"/>
      <c r="L116" s="57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</row>
    <row r="117" spans="1:38" x14ac:dyDescent="0.25">
      <c r="A117" s="125"/>
      <c r="B117" s="48"/>
      <c r="C117" s="57"/>
      <c r="D117" s="75"/>
      <c r="E117" s="75"/>
      <c r="F117" s="75"/>
      <c r="G117" s="75"/>
      <c r="H117" s="75"/>
      <c r="I117" s="50"/>
      <c r="J117" s="50"/>
      <c r="K117" s="57"/>
      <c r="L117" s="57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</row>
    <row r="118" spans="1:38" x14ac:dyDescent="0.25">
      <c r="A118" s="125"/>
      <c r="B118" s="48"/>
      <c r="C118" s="57"/>
      <c r="D118" s="75"/>
      <c r="E118" s="75"/>
      <c r="F118" s="75"/>
      <c r="G118" s="75"/>
      <c r="H118" s="75"/>
      <c r="I118" s="50"/>
      <c r="J118" s="50"/>
      <c r="K118" s="57"/>
      <c r="L118" s="57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</row>
    <row r="119" spans="1:38" x14ac:dyDescent="0.25">
      <c r="A119" s="125"/>
      <c r="B119" s="48"/>
      <c r="C119" s="57"/>
      <c r="D119" s="75"/>
      <c r="E119" s="75"/>
      <c r="F119" s="75"/>
      <c r="G119" s="75"/>
      <c r="H119" s="75"/>
      <c r="I119" s="50"/>
      <c r="J119" s="50"/>
      <c r="K119" s="57"/>
      <c r="L119" s="57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</row>
    <row r="120" spans="1:38" x14ac:dyDescent="0.25">
      <c r="A120" s="125"/>
      <c r="B120" s="48"/>
      <c r="C120" s="57"/>
      <c r="D120" s="75"/>
      <c r="E120" s="75"/>
      <c r="F120" s="75"/>
      <c r="G120" s="75"/>
      <c r="H120" s="75"/>
      <c r="I120" s="50"/>
      <c r="J120" s="50"/>
      <c r="K120" s="57"/>
      <c r="L120" s="57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</row>
    <row r="121" spans="1:38" x14ac:dyDescent="0.25">
      <c r="A121" s="125"/>
      <c r="B121" s="48"/>
      <c r="C121" s="57"/>
      <c r="D121" s="75"/>
      <c r="E121" s="75"/>
      <c r="F121" s="75"/>
      <c r="G121" s="75"/>
      <c r="H121" s="75"/>
      <c r="I121" s="50"/>
      <c r="J121" s="50"/>
      <c r="K121" s="57"/>
      <c r="L121" s="57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</row>
    <row r="122" spans="1:38" x14ac:dyDescent="0.25">
      <c r="A122" s="125"/>
      <c r="B122" s="48"/>
      <c r="C122" s="57"/>
      <c r="D122" s="75"/>
      <c r="E122" s="75"/>
      <c r="F122" s="75"/>
      <c r="G122" s="75"/>
      <c r="H122" s="75"/>
      <c r="I122" s="50"/>
      <c r="J122" s="50"/>
      <c r="K122" s="57"/>
      <c r="L122" s="57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</row>
    <row r="123" spans="1:38" x14ac:dyDescent="0.25">
      <c r="A123" s="125"/>
      <c r="B123" s="48"/>
      <c r="C123" s="57"/>
      <c r="D123" s="75"/>
      <c r="E123" s="75"/>
      <c r="F123" s="75"/>
      <c r="G123" s="75"/>
      <c r="H123" s="75"/>
      <c r="I123" s="50"/>
      <c r="J123" s="50"/>
      <c r="K123" s="57"/>
      <c r="L123" s="57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</row>
    <row r="124" spans="1:38" x14ac:dyDescent="0.25">
      <c r="A124" s="125"/>
      <c r="B124" s="48"/>
      <c r="C124" s="57"/>
      <c r="D124" s="75"/>
      <c r="E124" s="75"/>
      <c r="F124" s="75"/>
      <c r="G124" s="75"/>
      <c r="H124" s="75"/>
      <c r="I124" s="50"/>
      <c r="J124" s="50"/>
      <c r="K124" s="57"/>
      <c r="L124" s="57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</row>
    <row r="125" spans="1:38" x14ac:dyDescent="0.25">
      <c r="A125" s="125"/>
      <c r="B125" s="48"/>
      <c r="C125" s="57"/>
      <c r="D125" s="75"/>
      <c r="E125" s="75"/>
      <c r="F125" s="75"/>
      <c r="G125" s="75"/>
      <c r="H125" s="75"/>
      <c r="I125" s="50"/>
      <c r="J125" s="50"/>
      <c r="K125" s="57"/>
      <c r="L125" s="57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</row>
    <row r="126" spans="1:38" x14ac:dyDescent="0.25">
      <c r="A126" s="125"/>
      <c r="B126" s="48"/>
      <c r="C126" s="57"/>
      <c r="D126" s="75"/>
      <c r="E126" s="75"/>
      <c r="F126" s="75"/>
      <c r="G126" s="75"/>
      <c r="H126" s="75"/>
      <c r="I126" s="50"/>
      <c r="J126" s="50"/>
      <c r="K126" s="57"/>
      <c r="L126" s="57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</row>
    <row r="127" spans="1:38" x14ac:dyDescent="0.25">
      <c r="A127" s="125"/>
      <c r="B127" s="48"/>
      <c r="C127" s="57"/>
      <c r="D127" s="75"/>
      <c r="E127" s="75"/>
      <c r="F127" s="75"/>
      <c r="G127" s="75"/>
      <c r="H127" s="75"/>
      <c r="I127" s="50"/>
      <c r="J127" s="50"/>
      <c r="K127" s="57"/>
      <c r="L127" s="57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</row>
    <row r="128" spans="1:38" x14ac:dyDescent="0.25">
      <c r="A128" s="125"/>
      <c r="B128" s="48"/>
      <c r="C128" s="57"/>
      <c r="D128" s="75"/>
      <c r="E128" s="75"/>
      <c r="F128" s="75"/>
      <c r="G128" s="75"/>
      <c r="H128" s="75"/>
      <c r="I128" s="50"/>
      <c r="J128" s="50"/>
      <c r="K128" s="57"/>
      <c r="L128" s="57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</row>
    <row r="129" spans="1:38" x14ac:dyDescent="0.25">
      <c r="A129" s="125"/>
      <c r="B129" s="48"/>
      <c r="C129" s="57"/>
      <c r="D129" s="75"/>
      <c r="E129" s="75"/>
      <c r="F129" s="75"/>
      <c r="G129" s="75"/>
      <c r="H129" s="75"/>
      <c r="I129" s="50"/>
      <c r="J129" s="50"/>
      <c r="K129" s="57"/>
      <c r="L129" s="57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</row>
    <row r="130" spans="1:38" x14ac:dyDescent="0.25">
      <c r="A130" s="125"/>
      <c r="B130" s="48"/>
      <c r="C130" s="57"/>
      <c r="D130" s="75"/>
      <c r="E130" s="75"/>
      <c r="F130" s="75"/>
      <c r="G130" s="75"/>
      <c r="H130" s="75"/>
      <c r="I130" s="50"/>
      <c r="J130" s="50"/>
      <c r="K130" s="57"/>
      <c r="L130" s="57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</row>
    <row r="131" spans="1:38" x14ac:dyDescent="0.25">
      <c r="A131" s="125"/>
      <c r="B131" s="48"/>
      <c r="C131" s="57"/>
      <c r="D131" s="75"/>
      <c r="E131" s="75"/>
      <c r="F131" s="75"/>
      <c r="G131" s="75"/>
      <c r="H131" s="75"/>
      <c r="I131" s="50"/>
      <c r="J131" s="50"/>
      <c r="K131" s="57"/>
      <c r="L131" s="57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</row>
    <row r="132" spans="1:38" x14ac:dyDescent="0.25">
      <c r="A132" s="126"/>
      <c r="B132" s="48"/>
      <c r="C132" s="57"/>
      <c r="D132" s="75"/>
      <c r="E132" s="75"/>
      <c r="F132" s="75"/>
      <c r="G132" s="75"/>
      <c r="H132" s="75"/>
      <c r="I132" s="50"/>
      <c r="J132" s="50"/>
      <c r="K132" s="57"/>
      <c r="L132" s="57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</row>
    <row r="133" spans="1:38" x14ac:dyDescent="0.25">
      <c r="A133" s="125"/>
      <c r="B133" s="48"/>
      <c r="C133" s="57"/>
      <c r="D133" s="75"/>
      <c r="E133" s="75"/>
      <c r="F133" s="75"/>
      <c r="G133" s="127"/>
      <c r="H133" s="127"/>
      <c r="I133" s="50"/>
      <c r="J133" s="50"/>
      <c r="K133" s="57"/>
      <c r="L133" s="57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</row>
    <row r="134" spans="1:38" x14ac:dyDescent="0.25">
      <c r="A134" s="125"/>
      <c r="B134" s="48"/>
      <c r="C134" s="57"/>
      <c r="D134" s="75"/>
      <c r="E134" s="75"/>
      <c r="F134" s="75"/>
      <c r="G134" s="75"/>
      <c r="H134" s="75"/>
      <c r="I134" s="50"/>
      <c r="J134" s="50"/>
      <c r="K134" s="57"/>
      <c r="L134" s="57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</row>
    <row r="135" spans="1:38" x14ac:dyDescent="0.25">
      <c r="A135" s="125"/>
      <c r="B135" s="48"/>
      <c r="C135" s="57"/>
      <c r="D135" s="75"/>
      <c r="E135" s="75"/>
      <c r="F135" s="75"/>
      <c r="G135" s="127"/>
      <c r="H135" s="127"/>
      <c r="I135" s="50"/>
      <c r="J135" s="50"/>
      <c r="K135" s="57"/>
      <c r="L135" s="57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</row>
    <row r="136" spans="1:38" x14ac:dyDescent="0.25">
      <c r="A136" s="125"/>
      <c r="B136" s="48"/>
      <c r="C136" s="57"/>
      <c r="D136" s="57"/>
      <c r="E136" s="57"/>
      <c r="F136" s="125"/>
      <c r="G136" s="126"/>
      <c r="H136" s="126"/>
      <c r="I136" s="57"/>
      <c r="J136" s="126"/>
      <c r="K136" s="57"/>
      <c r="L136" s="57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</row>
    <row r="137" spans="1:38" ht="14.4" x14ac:dyDescent="0.3">
      <c r="A137" s="125"/>
      <c r="B137" s="129"/>
      <c r="C137" s="130"/>
      <c r="D137" s="126"/>
      <c r="E137" s="126"/>
      <c r="F137" s="128"/>
      <c r="G137" s="127"/>
      <c r="H137" s="127"/>
      <c r="I137" s="75"/>
      <c r="J137" s="75"/>
      <c r="K137" s="57"/>
      <c r="L137" s="57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</row>
    <row r="138" spans="1:38" x14ac:dyDescent="0.25">
      <c r="A138" s="125"/>
      <c r="B138" s="130"/>
      <c r="C138" s="130"/>
      <c r="D138" s="126"/>
      <c r="E138" s="126"/>
      <c r="F138" s="126"/>
      <c r="G138" s="75"/>
      <c r="H138" s="75"/>
      <c r="I138" s="75"/>
      <c r="J138" s="75"/>
      <c r="K138" s="57"/>
      <c r="L138" s="57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</row>
    <row r="139" spans="1:38" x14ac:dyDescent="0.25">
      <c r="A139" s="125"/>
      <c r="B139" s="48"/>
      <c r="C139" s="48"/>
      <c r="D139" s="75"/>
      <c r="E139" s="75"/>
      <c r="F139" s="125"/>
      <c r="G139" s="127"/>
      <c r="H139" s="127"/>
      <c r="I139" s="75"/>
      <c r="J139" s="75"/>
      <c r="K139" s="57"/>
      <c r="L139" s="57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</row>
    <row r="140" spans="1:38" x14ac:dyDescent="0.25">
      <c r="A140" s="125"/>
      <c r="B140" s="48"/>
      <c r="C140" s="57"/>
      <c r="D140" s="57"/>
      <c r="E140" s="57"/>
      <c r="F140" s="125"/>
      <c r="G140" s="48"/>
      <c r="H140" s="4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</row>
    <row r="141" spans="1:38" x14ac:dyDescent="0.25">
      <c r="A141" s="125"/>
      <c r="B141" s="48"/>
      <c r="C141" s="57"/>
      <c r="D141" s="57"/>
      <c r="E141" s="57"/>
      <c r="F141" s="125"/>
      <c r="G141" s="48"/>
      <c r="H141" s="48"/>
    </row>
    <row r="142" spans="1:38" x14ac:dyDescent="0.25">
      <c r="A142" s="125"/>
      <c r="B142" s="48"/>
      <c r="C142" s="57"/>
      <c r="D142" s="57"/>
      <c r="E142" s="57"/>
      <c r="F142" s="125"/>
      <c r="G142" s="48"/>
      <c r="H142" s="48"/>
    </row>
  </sheetData>
  <mergeCells count="2">
    <mergeCell ref="A1:C1"/>
    <mergeCell ref="F76:G7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8E18-4B35-4282-AA06-0C8BD50DFBA2}">
  <dimension ref="A1:P54"/>
  <sheetViews>
    <sheetView topLeftCell="A8" workbookViewId="0">
      <selection activeCell="B54" sqref="B54"/>
    </sheetView>
  </sheetViews>
  <sheetFormatPr defaultRowHeight="14.4" x14ac:dyDescent="0.3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5" x14ac:dyDescent="0.3">
      <c r="A1" s="176" t="s">
        <v>275</v>
      </c>
      <c r="B1" s="159"/>
      <c r="C1" s="159"/>
      <c r="D1" s="159"/>
      <c r="E1" s="159"/>
      <c r="F1" s="159"/>
      <c r="G1" s="159"/>
      <c r="H1" s="159"/>
      <c r="I1" s="159"/>
      <c r="J1" s="159"/>
      <c r="K1" s="153"/>
      <c r="L1" s="153"/>
      <c r="M1" s="153"/>
      <c r="N1" s="153"/>
      <c r="O1" s="153"/>
    </row>
    <row r="2" spans="1:15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3"/>
      <c r="L2" s="153"/>
      <c r="M2" s="153"/>
      <c r="N2" s="153"/>
      <c r="O2" s="153"/>
    </row>
    <row r="3" spans="1:15" x14ac:dyDescent="0.3">
      <c r="A3" s="176" t="s">
        <v>276</v>
      </c>
      <c r="B3" s="176" t="s">
        <v>277</v>
      </c>
      <c r="C3" s="176" t="s">
        <v>278</v>
      </c>
      <c r="D3" s="159"/>
      <c r="E3" s="159"/>
      <c r="F3" s="159"/>
      <c r="G3" s="159"/>
      <c r="H3" s="159"/>
      <c r="I3" s="159"/>
      <c r="J3" s="159"/>
      <c r="K3" s="153"/>
      <c r="L3" s="153"/>
      <c r="M3" s="153"/>
      <c r="N3" s="153"/>
      <c r="O3" s="153"/>
    </row>
    <row r="4" spans="1:15" x14ac:dyDescent="0.3">
      <c r="A4" s="159" t="s">
        <v>279</v>
      </c>
      <c r="B4" s="159">
        <v>93266.64</v>
      </c>
      <c r="C4" s="159" t="s">
        <v>280</v>
      </c>
      <c r="D4" s="159"/>
      <c r="E4" s="159"/>
      <c r="F4" s="159"/>
      <c r="G4" s="159"/>
      <c r="H4" s="159"/>
      <c r="I4" s="159"/>
      <c r="J4" s="159"/>
      <c r="K4" s="153"/>
      <c r="L4" s="153"/>
      <c r="M4" s="153"/>
      <c r="N4" s="153"/>
      <c r="O4" s="153"/>
    </row>
    <row r="5" spans="1:15" x14ac:dyDescent="0.3">
      <c r="A5" s="159"/>
      <c r="B5" s="159"/>
      <c r="C5" s="159"/>
      <c r="D5" s="177">
        <v>14811.67</v>
      </c>
      <c r="E5" s="167" t="s">
        <v>281</v>
      </c>
      <c r="F5" s="167"/>
      <c r="G5" s="167"/>
      <c r="H5" s="167"/>
      <c r="I5" s="167"/>
      <c r="J5" s="167"/>
      <c r="K5" s="153"/>
      <c r="L5" s="153"/>
      <c r="M5" s="153"/>
      <c r="N5" s="153"/>
      <c r="O5" s="153"/>
    </row>
    <row r="6" spans="1:15" x14ac:dyDescent="0.3">
      <c r="A6" s="159"/>
      <c r="B6" s="159"/>
      <c r="C6" s="159"/>
      <c r="D6" s="177">
        <v>32624.81</v>
      </c>
      <c r="E6" s="167" t="s">
        <v>282</v>
      </c>
      <c r="F6" s="167"/>
      <c r="G6" s="167"/>
      <c r="H6" s="167"/>
      <c r="I6" s="167"/>
      <c r="J6" s="167"/>
      <c r="K6" s="153"/>
      <c r="L6" s="153"/>
      <c r="M6" s="153"/>
      <c r="N6" s="153"/>
      <c r="O6" s="153"/>
    </row>
    <row r="7" spans="1:15" x14ac:dyDescent="0.3">
      <c r="A7" s="159"/>
      <c r="B7" s="159"/>
      <c r="C7" s="159"/>
      <c r="D7" s="177">
        <v>45830.16</v>
      </c>
      <c r="E7" s="167" t="s">
        <v>283</v>
      </c>
      <c r="F7" s="167"/>
      <c r="G7" s="167"/>
      <c r="H7" s="167"/>
      <c r="I7" s="167"/>
      <c r="J7" s="167"/>
      <c r="K7" s="153"/>
      <c r="L7" s="153"/>
      <c r="M7" s="153"/>
      <c r="N7" s="153"/>
      <c r="O7" s="153"/>
    </row>
    <row r="8" spans="1:15" x14ac:dyDescent="0.3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3"/>
      <c r="L8" s="153"/>
      <c r="M8" s="153"/>
      <c r="N8" s="153"/>
      <c r="O8" s="153"/>
    </row>
    <row r="9" spans="1:15" x14ac:dyDescent="0.3">
      <c r="A9" s="159" t="s">
        <v>284</v>
      </c>
      <c r="B9" s="159">
        <v>75302.179999999993</v>
      </c>
      <c r="C9" s="159" t="s">
        <v>285</v>
      </c>
      <c r="D9" s="159"/>
      <c r="E9" s="159"/>
      <c r="F9" s="159"/>
      <c r="G9" s="159"/>
      <c r="H9" s="159"/>
      <c r="I9" s="159"/>
      <c r="J9" s="159"/>
      <c r="K9" s="153"/>
      <c r="L9" s="153"/>
      <c r="M9" s="153"/>
      <c r="N9" s="153"/>
      <c r="O9" s="153"/>
    </row>
    <row r="10" spans="1:15" x14ac:dyDescent="0.3">
      <c r="A10" s="159"/>
      <c r="B10" s="159"/>
      <c r="C10" s="159"/>
      <c r="D10" s="177">
        <v>11679.96</v>
      </c>
      <c r="E10" s="167" t="s">
        <v>281</v>
      </c>
      <c r="F10" s="167"/>
      <c r="G10" s="167"/>
      <c r="H10" s="167"/>
      <c r="I10" s="167"/>
      <c r="J10" s="167"/>
      <c r="K10" s="153"/>
      <c r="L10" s="153"/>
      <c r="M10" s="153"/>
      <c r="N10" s="153"/>
      <c r="O10" s="153"/>
    </row>
    <row r="11" spans="1:15" x14ac:dyDescent="0.3">
      <c r="A11" s="159"/>
      <c r="B11" s="159"/>
      <c r="C11" s="159"/>
      <c r="D11" s="177">
        <v>25726.76</v>
      </c>
      <c r="E11" s="167" t="s">
        <v>286</v>
      </c>
      <c r="F11" s="167"/>
      <c r="G11" s="167"/>
      <c r="H11" s="167"/>
      <c r="I11" s="167"/>
      <c r="J11" s="167"/>
      <c r="K11" s="153"/>
      <c r="L11" s="153"/>
      <c r="M11" s="153"/>
      <c r="N11" s="153"/>
      <c r="O11" s="153"/>
    </row>
    <row r="12" spans="1:15" x14ac:dyDescent="0.3">
      <c r="A12" s="159"/>
      <c r="B12" s="159"/>
      <c r="C12" s="159"/>
      <c r="D12" s="177">
        <v>35513.839999999997</v>
      </c>
      <c r="E12" s="167" t="s">
        <v>287</v>
      </c>
      <c r="F12" s="167"/>
      <c r="G12" s="167"/>
      <c r="H12" s="167"/>
      <c r="I12" s="167"/>
      <c r="J12" s="167"/>
      <c r="K12" s="153"/>
      <c r="L12" s="153"/>
      <c r="M12" s="153"/>
      <c r="N12" s="153"/>
      <c r="O12" s="153"/>
    </row>
    <row r="13" spans="1:15" x14ac:dyDescent="0.3">
      <c r="A13" s="159"/>
      <c r="B13" s="159"/>
      <c r="C13" s="159"/>
      <c r="D13" s="177">
        <v>2381.62</v>
      </c>
      <c r="E13" s="167" t="s">
        <v>288</v>
      </c>
      <c r="F13" s="167"/>
      <c r="G13" s="167"/>
      <c r="H13" s="167"/>
      <c r="I13" s="167"/>
      <c r="J13" s="167"/>
      <c r="K13" s="153"/>
      <c r="L13" s="153"/>
      <c r="M13" s="153"/>
      <c r="N13" s="153"/>
      <c r="O13" s="153"/>
    </row>
    <row r="14" spans="1:15" x14ac:dyDescent="0.3">
      <c r="A14" s="159"/>
      <c r="B14" s="159"/>
      <c r="C14" s="159"/>
      <c r="D14" s="167"/>
      <c r="E14" s="167"/>
      <c r="F14" s="167"/>
      <c r="G14" s="167"/>
      <c r="H14" s="167"/>
      <c r="I14" s="167"/>
      <c r="J14" s="167"/>
      <c r="K14" s="153"/>
      <c r="L14" s="153"/>
      <c r="M14" s="153"/>
      <c r="N14" s="153"/>
      <c r="O14" s="153"/>
    </row>
    <row r="15" spans="1:15" x14ac:dyDescent="0.3">
      <c r="A15" s="159" t="s">
        <v>284</v>
      </c>
      <c r="B15" s="159">
        <v>110147.58</v>
      </c>
      <c r="C15" s="178" t="s">
        <v>289</v>
      </c>
      <c r="D15" s="167"/>
      <c r="E15" s="167"/>
      <c r="F15" s="167"/>
      <c r="G15" s="167"/>
      <c r="H15" s="167"/>
      <c r="I15" s="167"/>
      <c r="J15" s="167"/>
      <c r="K15" s="153"/>
      <c r="L15" s="153"/>
      <c r="M15" s="153"/>
      <c r="N15" s="153"/>
      <c r="O15" s="153"/>
    </row>
    <row r="16" spans="1:15" x14ac:dyDescent="0.3">
      <c r="A16" s="159"/>
      <c r="B16" s="159"/>
      <c r="C16" s="159"/>
      <c r="D16" s="177">
        <v>75754.789999999994</v>
      </c>
      <c r="E16" s="167" t="s">
        <v>290</v>
      </c>
      <c r="F16" s="167"/>
      <c r="G16" s="167"/>
      <c r="H16" s="167"/>
      <c r="I16" s="167"/>
      <c r="J16" s="167"/>
      <c r="K16" s="153"/>
      <c r="L16" s="153"/>
      <c r="M16" s="153"/>
      <c r="N16" s="153"/>
      <c r="O16" s="153"/>
    </row>
    <row r="17" spans="1:16" x14ac:dyDescent="0.3">
      <c r="A17" s="159"/>
      <c r="B17" s="159"/>
      <c r="C17" s="178"/>
      <c r="D17" s="177">
        <f>D16-F37</f>
        <v>30813.55999999999</v>
      </c>
      <c r="E17" s="167" t="s">
        <v>291</v>
      </c>
      <c r="F17" s="167"/>
      <c r="G17" s="167"/>
      <c r="H17" s="167"/>
      <c r="I17" s="167"/>
      <c r="J17" s="167"/>
      <c r="K17" s="153"/>
      <c r="L17" s="153"/>
      <c r="M17" s="153"/>
      <c r="N17" s="153"/>
      <c r="O17" s="153"/>
    </row>
    <row r="18" spans="1:16" x14ac:dyDescent="0.3">
      <c r="A18" s="159"/>
      <c r="B18" s="159"/>
      <c r="C18" s="159"/>
      <c r="D18" s="177">
        <v>34392.79</v>
      </c>
      <c r="E18" s="167" t="s">
        <v>281</v>
      </c>
      <c r="F18" s="167"/>
      <c r="G18" s="167"/>
      <c r="H18" s="167"/>
      <c r="I18" s="167"/>
      <c r="J18" s="167"/>
      <c r="K18" s="153"/>
      <c r="L18" s="153"/>
      <c r="M18" s="153"/>
      <c r="N18" s="153"/>
      <c r="O18" s="153"/>
    </row>
    <row r="19" spans="1:16" x14ac:dyDescent="0.3">
      <c r="A19" s="159"/>
      <c r="B19" s="159"/>
      <c r="C19" s="159"/>
      <c r="D19" s="177"/>
      <c r="E19" s="167"/>
      <c r="F19" s="167"/>
      <c r="G19" s="167"/>
      <c r="H19" s="167"/>
      <c r="I19" s="167"/>
      <c r="J19" s="167"/>
      <c r="K19" s="153"/>
      <c r="L19" s="153"/>
      <c r="M19" s="153"/>
      <c r="N19" s="153"/>
      <c r="O19" s="153"/>
    </row>
    <row r="20" spans="1:16" x14ac:dyDescent="0.3">
      <c r="A20" s="159" t="s">
        <v>325</v>
      </c>
      <c r="B20" s="159">
        <v>202355.75</v>
      </c>
      <c r="C20" s="159" t="s">
        <v>324</v>
      </c>
      <c r="D20" s="177">
        <v>77359.59</v>
      </c>
      <c r="E20" s="167" t="s">
        <v>349</v>
      </c>
      <c r="F20" s="167"/>
      <c r="G20" s="167"/>
      <c r="H20" s="167"/>
      <c r="I20" s="167"/>
      <c r="J20" s="167"/>
      <c r="K20" s="153"/>
      <c r="L20" s="153"/>
      <c r="M20" s="153"/>
      <c r="N20" s="153"/>
      <c r="O20" s="153"/>
    </row>
    <row r="21" spans="1:16" x14ac:dyDescent="0.3">
      <c r="A21" s="159"/>
      <c r="B21" s="159"/>
      <c r="C21" s="159"/>
      <c r="D21" s="177">
        <v>77359.59</v>
      </c>
      <c r="E21" s="167" t="s">
        <v>350</v>
      </c>
      <c r="F21" s="167"/>
      <c r="G21" s="167"/>
      <c r="H21" s="167"/>
      <c r="I21" s="167"/>
      <c r="J21" s="167"/>
      <c r="K21" s="153"/>
      <c r="L21" s="153"/>
      <c r="M21" s="153"/>
      <c r="N21" s="153"/>
      <c r="O21" s="153"/>
    </row>
    <row r="22" spans="1:16" x14ac:dyDescent="0.3">
      <c r="A22" s="159"/>
      <c r="B22" s="159"/>
      <c r="C22" s="159"/>
      <c r="D22" s="177">
        <v>25203.4</v>
      </c>
      <c r="E22" s="167" t="s">
        <v>351</v>
      </c>
      <c r="F22" s="167"/>
      <c r="G22" s="167"/>
      <c r="H22" s="167"/>
      <c r="I22" s="167"/>
      <c r="J22" s="167"/>
      <c r="K22" s="153"/>
      <c r="L22" s="153"/>
      <c r="M22" s="153"/>
      <c r="N22" s="153"/>
      <c r="O22" s="153"/>
    </row>
    <row r="23" spans="1:16" x14ac:dyDescent="0.3">
      <c r="A23" s="159"/>
      <c r="B23" s="159"/>
      <c r="C23" s="159"/>
      <c r="D23" s="177">
        <v>4722.7700000000004</v>
      </c>
      <c r="E23" s="167" t="s">
        <v>352</v>
      </c>
      <c r="F23" s="167"/>
      <c r="G23" s="167"/>
      <c r="H23" s="167"/>
      <c r="I23" s="167"/>
      <c r="J23" s="167"/>
      <c r="K23" s="153"/>
      <c r="L23" s="153"/>
      <c r="M23" s="153"/>
      <c r="N23" s="153"/>
      <c r="O23" s="153"/>
    </row>
    <row r="24" spans="1:16" x14ac:dyDescent="0.3">
      <c r="A24" s="159"/>
      <c r="B24" s="159"/>
      <c r="C24" s="159"/>
      <c r="D24" s="177">
        <v>17710.400000000001</v>
      </c>
      <c r="E24" s="167" t="s">
        <v>353</v>
      </c>
      <c r="F24" s="167"/>
      <c r="G24" s="167"/>
      <c r="H24" s="167"/>
      <c r="I24" s="167"/>
      <c r="J24" s="167"/>
      <c r="K24" s="153"/>
      <c r="L24" s="153"/>
      <c r="M24" s="153"/>
      <c r="N24" s="153"/>
      <c r="O24" s="153"/>
    </row>
    <row r="25" spans="1:16" x14ac:dyDescent="0.3">
      <c r="A25" s="159"/>
      <c r="B25" s="159"/>
      <c r="C25" s="159"/>
      <c r="D25" s="177"/>
      <c r="E25" s="167"/>
      <c r="F25" s="167"/>
      <c r="G25" s="167"/>
      <c r="H25" s="167"/>
      <c r="I25" s="167"/>
      <c r="J25" s="167"/>
      <c r="K25" s="153"/>
      <c r="L25" s="153"/>
      <c r="M25" s="153"/>
      <c r="N25" s="153"/>
      <c r="O25" s="153"/>
    </row>
    <row r="26" spans="1:16" x14ac:dyDescent="0.3">
      <c r="A26" s="159" t="s">
        <v>371</v>
      </c>
      <c r="B26" s="159">
        <v>18195.72</v>
      </c>
      <c r="C26" s="159"/>
      <c r="D26" s="177">
        <v>18195.72</v>
      </c>
      <c r="E26" s="167" t="s">
        <v>372</v>
      </c>
      <c r="F26" s="167"/>
      <c r="G26" s="167"/>
      <c r="H26" s="167"/>
      <c r="I26" s="167"/>
      <c r="J26" s="167"/>
      <c r="K26" s="153"/>
      <c r="L26" s="153"/>
      <c r="M26" s="153"/>
      <c r="N26" s="153"/>
      <c r="O26" s="153"/>
    </row>
    <row r="27" spans="1:16" x14ac:dyDescent="0.3">
      <c r="A27" s="159"/>
      <c r="B27" s="159"/>
      <c r="C27" s="159"/>
      <c r="D27" s="177"/>
      <c r="E27" s="167"/>
      <c r="F27" s="167"/>
      <c r="G27" s="167"/>
      <c r="H27" s="167"/>
      <c r="I27" s="167"/>
      <c r="J27" s="167"/>
      <c r="K27" s="153"/>
      <c r="L27" s="153"/>
      <c r="M27" s="153"/>
      <c r="N27" s="153"/>
      <c r="O27" s="153"/>
    </row>
    <row r="28" spans="1:16" x14ac:dyDescent="0.3">
      <c r="A28" s="176" t="s">
        <v>127</v>
      </c>
      <c r="B28" s="176">
        <f>SUM(B4:B23)</f>
        <v>481072.15</v>
      </c>
      <c r="C28" s="159"/>
      <c r="D28" s="167"/>
      <c r="E28" s="167"/>
      <c r="F28" s="167"/>
      <c r="G28" s="167"/>
      <c r="H28" s="167"/>
      <c r="I28" s="167"/>
      <c r="J28" s="167"/>
      <c r="K28" s="153"/>
      <c r="L28" s="153"/>
      <c r="M28" s="153"/>
      <c r="N28" s="153"/>
      <c r="O28" s="153"/>
    </row>
    <row r="29" spans="1:16" x14ac:dyDescent="0.3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3"/>
      <c r="L29" s="153"/>
      <c r="M29" s="153"/>
      <c r="N29" s="153"/>
      <c r="O29" s="153"/>
    </row>
    <row r="30" spans="1:16" x14ac:dyDescent="0.3">
      <c r="A30" s="179"/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6" x14ac:dyDescent="0.3">
      <c r="A31" s="180" t="s">
        <v>292</v>
      </c>
      <c r="B31" s="180" t="s">
        <v>293</v>
      </c>
      <c r="E31" s="154" t="s">
        <v>294</v>
      </c>
      <c r="F31" s="154"/>
      <c r="G31" s="153"/>
      <c r="H31" s="181"/>
      <c r="I31" s="182" t="s">
        <v>295</v>
      </c>
      <c r="J31" s="153"/>
      <c r="K31" s="153"/>
      <c r="L31" s="153"/>
      <c r="M31" s="153"/>
      <c r="N31" s="153"/>
      <c r="O31" s="153"/>
      <c r="P31" s="153"/>
    </row>
    <row r="32" spans="1:16" x14ac:dyDescent="0.3">
      <c r="A32" s="5" t="s">
        <v>296</v>
      </c>
      <c r="B32" s="42">
        <v>1435.93</v>
      </c>
      <c r="E32" s="183" t="s">
        <v>2</v>
      </c>
      <c r="F32" s="154" t="s">
        <v>127</v>
      </c>
      <c r="G32" s="183" t="s">
        <v>28</v>
      </c>
      <c r="H32" s="181"/>
      <c r="I32" s="184"/>
      <c r="J32" s="155" t="s">
        <v>127</v>
      </c>
      <c r="K32" s="155" t="s">
        <v>297</v>
      </c>
      <c r="L32" s="155" t="s">
        <v>298</v>
      </c>
      <c r="M32" s="153"/>
      <c r="N32" s="153"/>
      <c r="O32" s="153"/>
      <c r="P32" s="153"/>
    </row>
    <row r="33" spans="1:16" x14ac:dyDescent="0.3">
      <c r="A33" s="5" t="s">
        <v>299</v>
      </c>
      <c r="B33" s="42">
        <v>1242.8599999999999</v>
      </c>
      <c r="E33" s="185" t="s">
        <v>300</v>
      </c>
      <c r="F33" s="186">
        <v>19987.2</v>
      </c>
      <c r="G33" s="187" t="s">
        <v>289</v>
      </c>
      <c r="H33" s="181"/>
      <c r="I33" s="188" t="s">
        <v>301</v>
      </c>
      <c r="J33" s="159">
        <f>D18+D10+D5</f>
        <v>60884.42</v>
      </c>
      <c r="K33" s="159">
        <f>55465+5419.42</f>
        <v>60884.42</v>
      </c>
      <c r="L33" s="159">
        <f>J33-K33</f>
        <v>0</v>
      </c>
      <c r="M33" s="153"/>
      <c r="N33" s="153"/>
      <c r="O33" s="153"/>
      <c r="P33" s="153"/>
    </row>
    <row r="34" spans="1:16" x14ac:dyDescent="0.3">
      <c r="A34" s="5" t="s">
        <v>302</v>
      </c>
      <c r="B34" s="42">
        <v>65</v>
      </c>
      <c r="E34" s="185" t="s">
        <v>303</v>
      </c>
      <c r="F34" s="186">
        <v>13215.6</v>
      </c>
      <c r="G34" s="187" t="s">
        <v>289</v>
      </c>
      <c r="H34" s="181"/>
      <c r="I34" s="188" t="s">
        <v>304</v>
      </c>
      <c r="J34" s="159">
        <f>D6</f>
        <v>32624.81</v>
      </c>
      <c r="K34" s="159">
        <v>32624.81</v>
      </c>
      <c r="L34" s="159">
        <f>J34-K34</f>
        <v>0</v>
      </c>
      <c r="M34" s="153"/>
      <c r="N34" s="153"/>
      <c r="O34" s="153"/>
      <c r="P34" s="153"/>
    </row>
    <row r="35" spans="1:16" x14ac:dyDescent="0.3">
      <c r="A35" s="5" t="s">
        <v>305</v>
      </c>
      <c r="B35" s="42">
        <v>6532.88</v>
      </c>
      <c r="E35" s="185" t="s">
        <v>306</v>
      </c>
      <c r="F35" s="189" t="s">
        <v>307</v>
      </c>
      <c r="G35" s="187" t="s">
        <v>289</v>
      </c>
      <c r="H35" s="181"/>
      <c r="I35" s="188" t="s">
        <v>308</v>
      </c>
      <c r="J35" s="159">
        <f>D12+D7</f>
        <v>81344</v>
      </c>
      <c r="K35" s="159">
        <v>86764.87</v>
      </c>
      <c r="L35" s="159">
        <v>-5420.87</v>
      </c>
      <c r="M35" s="153"/>
      <c r="N35" s="153"/>
      <c r="O35" s="153"/>
      <c r="P35" s="153"/>
    </row>
    <row r="36" spans="1:16" x14ac:dyDescent="0.3">
      <c r="A36" s="5" t="s">
        <v>309</v>
      </c>
      <c r="B36" s="42">
        <v>10080.84</v>
      </c>
      <c r="C36" s="190"/>
      <c r="D36" s="190"/>
      <c r="E36" s="185" t="s">
        <v>310</v>
      </c>
      <c r="F36" s="186">
        <v>650</v>
      </c>
      <c r="G36" s="187" t="s">
        <v>289</v>
      </c>
      <c r="H36" s="181"/>
      <c r="I36" s="188" t="s">
        <v>311</v>
      </c>
      <c r="J36" s="159">
        <f>D11</f>
        <v>25726.76</v>
      </c>
      <c r="K36" s="159">
        <v>25726.76</v>
      </c>
      <c r="L36" s="159">
        <f t="shared" ref="L36:L44" si="0">J36-K36</f>
        <v>0</v>
      </c>
      <c r="M36" s="153"/>
      <c r="N36" s="153"/>
      <c r="O36" s="153"/>
      <c r="P36" s="153"/>
    </row>
    <row r="37" spans="1:16" x14ac:dyDescent="0.3">
      <c r="A37" s="5" t="s">
        <v>312</v>
      </c>
      <c r="B37" s="42">
        <v>13492</v>
      </c>
      <c r="C37" s="190"/>
      <c r="D37" s="190"/>
      <c r="E37" s="191" t="s">
        <v>388</v>
      </c>
      <c r="F37" s="192">
        <v>44941.23</v>
      </c>
      <c r="G37" s="153" t="s">
        <v>313</v>
      </c>
      <c r="H37" s="181"/>
      <c r="I37" s="188" t="s">
        <v>80</v>
      </c>
      <c r="J37" s="159">
        <f>D13</f>
        <v>2381.62</v>
      </c>
      <c r="K37" s="159"/>
      <c r="L37" s="159">
        <f t="shared" si="0"/>
        <v>2381.62</v>
      </c>
      <c r="M37" s="153"/>
      <c r="N37" s="153"/>
      <c r="O37" s="153"/>
      <c r="P37" s="153"/>
    </row>
    <row r="38" spans="1:16" x14ac:dyDescent="0.3">
      <c r="A38" s="5" t="s">
        <v>314</v>
      </c>
      <c r="B38" s="42">
        <v>2500</v>
      </c>
      <c r="E38" s="191" t="s">
        <v>389</v>
      </c>
      <c r="F38" s="193">
        <v>38156</v>
      </c>
      <c r="G38" s="153" t="s">
        <v>313</v>
      </c>
      <c r="H38" s="181"/>
      <c r="I38" s="188" t="s">
        <v>94</v>
      </c>
      <c r="J38" s="159">
        <f>D17</f>
        <v>30813.55999999999</v>
      </c>
      <c r="K38" s="159">
        <f>F39+F41+F43</f>
        <v>30813.559999999998</v>
      </c>
      <c r="L38" s="159">
        <f t="shared" si="0"/>
        <v>0</v>
      </c>
      <c r="M38" s="153"/>
      <c r="N38" s="153"/>
      <c r="O38" s="153"/>
      <c r="P38" s="153"/>
    </row>
    <row r="39" spans="1:16" x14ac:dyDescent="0.3">
      <c r="A39" s="5" t="s">
        <v>315</v>
      </c>
      <c r="B39" s="42">
        <v>3600</v>
      </c>
      <c r="E39" s="194" t="s">
        <v>390</v>
      </c>
      <c r="F39" s="193">
        <v>10750</v>
      </c>
      <c r="G39" s="155" t="s">
        <v>285</v>
      </c>
      <c r="H39" s="181"/>
      <c r="I39" s="188" t="s">
        <v>349</v>
      </c>
      <c r="J39" s="159">
        <v>77359.358999999997</v>
      </c>
      <c r="K39" s="159"/>
      <c r="L39" s="159">
        <f t="shared" si="0"/>
        <v>77359.358999999997</v>
      </c>
      <c r="M39" s="153"/>
      <c r="N39" s="153"/>
      <c r="O39" s="153"/>
      <c r="P39" s="153"/>
    </row>
    <row r="40" spans="1:16" x14ac:dyDescent="0.3">
      <c r="A40" s="5" t="s">
        <v>316</v>
      </c>
      <c r="B40" s="42">
        <v>2500</v>
      </c>
      <c r="E40" s="5" t="s">
        <v>391</v>
      </c>
      <c r="F40" s="193">
        <v>55465</v>
      </c>
      <c r="G40" s="155"/>
      <c r="H40" s="181"/>
      <c r="I40" s="188" t="s">
        <v>350</v>
      </c>
      <c r="J40" s="159">
        <v>77359.360000000001</v>
      </c>
      <c r="K40" s="159"/>
      <c r="L40" s="159">
        <f t="shared" si="0"/>
        <v>77359.360000000001</v>
      </c>
      <c r="M40" s="153"/>
      <c r="N40" s="153"/>
      <c r="O40" s="153"/>
      <c r="P40" s="153"/>
    </row>
    <row r="41" spans="1:16" x14ac:dyDescent="0.3">
      <c r="A41" s="5" t="s">
        <v>317</v>
      </c>
      <c r="B41" s="42">
        <v>0</v>
      </c>
      <c r="E41" s="5" t="s">
        <v>392</v>
      </c>
      <c r="F41" s="193">
        <v>6046.85</v>
      </c>
      <c r="G41" s="153"/>
      <c r="H41" s="181"/>
      <c r="I41" s="188" t="s">
        <v>351</v>
      </c>
      <c r="J41" s="159">
        <v>25203.4</v>
      </c>
      <c r="K41" s="159">
        <v>25203.4</v>
      </c>
      <c r="L41" s="159">
        <f t="shared" si="0"/>
        <v>0</v>
      </c>
      <c r="M41" s="153"/>
      <c r="N41" s="153"/>
      <c r="O41" s="153"/>
      <c r="P41" s="153"/>
    </row>
    <row r="42" spans="1:16" x14ac:dyDescent="0.3">
      <c r="A42" s="5" t="s">
        <v>318</v>
      </c>
      <c r="B42" s="42">
        <v>241</v>
      </c>
      <c r="E42" s="5" t="s">
        <v>393</v>
      </c>
      <c r="F42" s="193">
        <v>36292.449999999997</v>
      </c>
      <c r="G42" s="153"/>
      <c r="H42" s="181"/>
      <c r="I42" s="188" t="s">
        <v>352</v>
      </c>
      <c r="J42" s="159">
        <v>4722.7700000000004</v>
      </c>
      <c r="K42" s="159"/>
      <c r="L42" s="159">
        <f t="shared" si="0"/>
        <v>4722.7700000000004</v>
      </c>
      <c r="M42" s="153"/>
      <c r="N42" s="153"/>
      <c r="O42" s="153"/>
      <c r="P42" s="153"/>
    </row>
    <row r="43" spans="1:16" x14ac:dyDescent="0.3">
      <c r="A43" s="153" t="s">
        <v>319</v>
      </c>
      <c r="B43" s="196">
        <f>F37</f>
        <v>44941.23</v>
      </c>
      <c r="E43" s="5" t="s">
        <v>394</v>
      </c>
      <c r="F43" s="193">
        <v>14016.71</v>
      </c>
      <c r="G43" s="153"/>
      <c r="H43" s="181"/>
      <c r="I43" s="188" t="s">
        <v>353</v>
      </c>
      <c r="J43" s="159">
        <v>17710.400000000001</v>
      </c>
      <c r="K43" s="159"/>
      <c r="L43" s="159">
        <f t="shared" si="0"/>
        <v>17710.400000000001</v>
      </c>
      <c r="M43" s="153"/>
      <c r="N43" s="153"/>
      <c r="O43" s="153"/>
      <c r="P43" s="153"/>
    </row>
    <row r="44" spans="1:16" x14ac:dyDescent="0.3">
      <c r="A44" s="153"/>
      <c r="B44" s="196"/>
      <c r="E44" s="5" t="s">
        <v>422</v>
      </c>
      <c r="F44" s="273">
        <v>25203.4</v>
      </c>
      <c r="G44" s="153" t="s">
        <v>324</v>
      </c>
      <c r="H44" s="181"/>
      <c r="I44" s="188" t="s">
        <v>372</v>
      </c>
      <c r="J44" s="159">
        <v>18195.72</v>
      </c>
      <c r="K44" s="159"/>
      <c r="L44" s="159">
        <f t="shared" si="0"/>
        <v>18195.72</v>
      </c>
      <c r="M44" s="153"/>
      <c r="N44" s="153"/>
      <c r="O44" s="153"/>
      <c r="P44" s="153"/>
    </row>
    <row r="45" spans="1:16" x14ac:dyDescent="0.3">
      <c r="A45" s="153"/>
      <c r="B45" s="196"/>
      <c r="E45" s="5"/>
      <c r="F45" s="193"/>
      <c r="G45" s="153"/>
      <c r="H45" s="181"/>
      <c r="I45" s="188"/>
      <c r="J45" s="159"/>
      <c r="K45" s="159"/>
      <c r="L45" s="159"/>
      <c r="M45" s="153"/>
      <c r="N45" s="153"/>
      <c r="O45" s="153"/>
      <c r="P45" s="153"/>
    </row>
    <row r="46" spans="1:16" x14ac:dyDescent="0.3">
      <c r="A46" s="153"/>
      <c r="B46" s="196"/>
      <c r="D46" s="179"/>
      <c r="E46" s="5"/>
      <c r="F46" s="193"/>
      <c r="G46" s="153"/>
      <c r="H46" s="199"/>
      <c r="I46" s="195"/>
      <c r="J46" s="153"/>
      <c r="K46" s="153"/>
      <c r="L46" s="153"/>
      <c r="M46" s="153"/>
      <c r="N46" s="153"/>
      <c r="O46" s="153"/>
      <c r="P46" s="153"/>
    </row>
    <row r="47" spans="1:16" x14ac:dyDescent="0.3">
      <c r="A47" s="155"/>
      <c r="B47" s="196"/>
      <c r="D47" s="154" t="s">
        <v>320</v>
      </c>
      <c r="E47" s="5"/>
      <c r="F47" s="153"/>
      <c r="G47" s="153"/>
      <c r="I47" s="195"/>
      <c r="J47" s="159">
        <f>SUM(J33:J46)</f>
        <v>454326.179</v>
      </c>
      <c r="K47" s="159">
        <f>SUM(K33:K46)</f>
        <v>262017.81999999998</v>
      </c>
      <c r="L47" s="159">
        <f>SUM(L33:L46)</f>
        <v>192308.35899999997</v>
      </c>
    </row>
    <row r="48" spans="1:16" x14ac:dyDescent="0.3">
      <c r="A48" s="197" t="s">
        <v>127</v>
      </c>
      <c r="B48" s="198">
        <f>SUM(B32:B47)</f>
        <v>86631.74</v>
      </c>
      <c r="D48" s="159">
        <v>53594.48</v>
      </c>
      <c r="E48" s="155" t="s">
        <v>127</v>
      </c>
      <c r="F48" s="196">
        <f>SUM(F33:F47)</f>
        <v>264724.44</v>
      </c>
      <c r="G48" s="153"/>
      <c r="I48" s="195"/>
      <c r="J48" s="153"/>
      <c r="K48" s="153"/>
      <c r="L48" s="153"/>
    </row>
    <row r="49" spans="1:12" x14ac:dyDescent="0.3">
      <c r="D49" s="196">
        <v>357094.64</v>
      </c>
      <c r="E49" s="153"/>
      <c r="F49" s="153"/>
      <c r="G49" s="153"/>
      <c r="I49" s="195"/>
      <c r="J49" s="153"/>
      <c r="K49" s="153"/>
      <c r="L49" s="153"/>
    </row>
    <row r="50" spans="1:12" x14ac:dyDescent="0.3">
      <c r="A50" s="154" t="s">
        <v>2</v>
      </c>
      <c r="B50" s="200">
        <v>46069</v>
      </c>
      <c r="D50" s="156">
        <f>SUM(D48:D49)</f>
        <v>410689.12</v>
      </c>
      <c r="E50" s="154" t="s">
        <v>26</v>
      </c>
      <c r="I50" s="195"/>
      <c r="J50" s="153"/>
      <c r="K50" s="153"/>
      <c r="L50" s="153"/>
    </row>
    <row r="51" spans="1:12" x14ac:dyDescent="0.3">
      <c r="A51" s="155" t="s">
        <v>28</v>
      </c>
      <c r="B51" s="159">
        <f>L47</f>
        <v>192308.35899999997</v>
      </c>
      <c r="E51" s="159">
        <f>'[1]Green Charity'!D22</f>
        <v>4975.3900000000003</v>
      </c>
      <c r="I51" s="195"/>
      <c r="J51" s="153"/>
      <c r="K51" s="153"/>
      <c r="L51" s="153"/>
    </row>
    <row r="52" spans="1:12" x14ac:dyDescent="0.3">
      <c r="A52" s="155" t="s">
        <v>321</v>
      </c>
      <c r="B52" s="159">
        <f>B48</f>
        <v>86631.74</v>
      </c>
      <c r="E52" s="153"/>
      <c r="I52" s="195"/>
      <c r="J52" s="153"/>
      <c r="K52" s="153"/>
      <c r="L52" s="153"/>
    </row>
    <row r="53" spans="1:12" x14ac:dyDescent="0.3">
      <c r="A53" s="155" t="s">
        <v>322</v>
      </c>
      <c r="B53" s="159">
        <f>E51</f>
        <v>4975.3900000000003</v>
      </c>
      <c r="I53" s="195"/>
      <c r="J53" s="153"/>
      <c r="K53" s="153"/>
      <c r="L53" s="153"/>
    </row>
    <row r="54" spans="1:12" x14ac:dyDescent="0.3">
      <c r="A54" s="155" t="s">
        <v>323</v>
      </c>
      <c r="B54" s="159">
        <f>D50-B51-B52-B53</f>
        <v>126773.63100000001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5BF5-4685-44D9-AD1E-4DFCBFE84C09}">
  <dimension ref="A1:BN1321"/>
  <sheetViews>
    <sheetView topLeftCell="A63" zoomScale="90" zoomScaleNormal="90" workbookViewId="0">
      <selection activeCell="H89" sqref="H89"/>
    </sheetView>
  </sheetViews>
  <sheetFormatPr defaultColWidth="9.109375" defaultRowHeight="14.4" x14ac:dyDescent="0.3"/>
  <cols>
    <col min="1" max="1" width="14.5546875" style="23" customWidth="1"/>
    <col min="2" max="2" width="25.77734375" style="23" bestFit="1" customWidth="1"/>
    <col min="3" max="3" width="25.77734375" style="23" customWidth="1"/>
    <col min="4" max="4" width="13.77734375" style="23" customWidth="1"/>
    <col min="5" max="5" width="24.5546875" style="23" bestFit="1" customWidth="1"/>
    <col min="6" max="6" width="9.109375" style="23" bestFit="1"/>
    <col min="7" max="7" width="11" style="145" bestFit="1" customWidth="1"/>
    <col min="8" max="16384" width="9.109375" style="23"/>
  </cols>
  <sheetData>
    <row r="1" spans="1:66" ht="22.2" customHeight="1" x14ac:dyDescent="0.3">
      <c r="A1" s="131" t="s">
        <v>119</v>
      </c>
      <c r="B1" s="132"/>
      <c r="C1" s="132"/>
      <c r="D1" s="133"/>
      <c r="E1" s="133"/>
      <c r="F1" s="134"/>
      <c r="G1" s="135"/>
    </row>
    <row r="2" spans="1:66" x14ac:dyDescent="0.3">
      <c r="A2" s="131"/>
      <c r="B2" s="132"/>
      <c r="C2" s="132"/>
      <c r="D2" s="133"/>
      <c r="E2" s="133"/>
      <c r="F2" s="134"/>
      <c r="G2" s="135"/>
    </row>
    <row r="3" spans="1:66" s="140" customFormat="1" ht="19.2" customHeight="1" x14ac:dyDescent="0.3">
      <c r="A3" s="136" t="s">
        <v>2</v>
      </c>
      <c r="B3" s="137" t="s">
        <v>120</v>
      </c>
      <c r="C3" s="137" t="s">
        <v>224</v>
      </c>
      <c r="D3" s="136" t="s">
        <v>121</v>
      </c>
      <c r="E3" s="136" t="s">
        <v>122</v>
      </c>
      <c r="F3" s="136" t="s">
        <v>123</v>
      </c>
      <c r="G3" s="138" t="s">
        <v>8</v>
      </c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</row>
    <row r="4" spans="1:66" s="139" customFormat="1" ht="19.2" customHeight="1" x14ac:dyDescent="0.3">
      <c r="A4" s="141">
        <v>45735</v>
      </c>
      <c r="B4" s="164" t="s">
        <v>160</v>
      </c>
      <c r="C4" s="164">
        <v>139893459</v>
      </c>
      <c r="D4" s="165">
        <v>727255821</v>
      </c>
      <c r="E4" s="165" t="s">
        <v>155</v>
      </c>
      <c r="F4" s="144" t="s">
        <v>124</v>
      </c>
      <c r="G4" s="166">
        <v>10</v>
      </c>
    </row>
    <row r="5" spans="1:66" x14ac:dyDescent="0.3">
      <c r="A5" s="141">
        <v>45748</v>
      </c>
      <c r="B5" s="142" t="s">
        <v>152</v>
      </c>
      <c r="C5" s="143">
        <v>134136</v>
      </c>
      <c r="D5" s="143">
        <v>720391756</v>
      </c>
      <c r="E5" s="143" t="s">
        <v>153</v>
      </c>
      <c r="F5" s="144" t="s">
        <v>124</v>
      </c>
      <c r="G5" s="145">
        <v>48</v>
      </c>
    </row>
    <row r="6" spans="1:66" x14ac:dyDescent="0.3">
      <c r="A6" s="141">
        <v>45748</v>
      </c>
      <c r="B6" s="143" t="s">
        <v>154</v>
      </c>
      <c r="C6" s="143">
        <v>5592881</v>
      </c>
      <c r="D6" s="143">
        <v>536153357</v>
      </c>
      <c r="E6" s="143" t="s">
        <v>155</v>
      </c>
      <c r="F6" s="145" t="s">
        <v>124</v>
      </c>
      <c r="G6" s="145">
        <v>38.700000000000003</v>
      </c>
      <c r="H6" s="15"/>
      <c r="I6" s="146"/>
      <c r="N6" s="146"/>
    </row>
    <row r="7" spans="1:66" x14ac:dyDescent="0.3">
      <c r="A7" s="141">
        <v>45748</v>
      </c>
      <c r="B7" s="143" t="s">
        <v>156</v>
      </c>
      <c r="C7" s="143" t="s">
        <v>260</v>
      </c>
      <c r="D7" s="143">
        <v>431736896</v>
      </c>
      <c r="E7" s="143" t="s">
        <v>157</v>
      </c>
      <c r="F7" s="145" t="s">
        <v>124</v>
      </c>
      <c r="G7" s="145">
        <v>145</v>
      </c>
      <c r="H7" s="15"/>
      <c r="I7" s="146"/>
      <c r="N7" s="146"/>
    </row>
    <row r="8" spans="1:66" x14ac:dyDescent="0.3">
      <c r="A8" s="141">
        <v>45777</v>
      </c>
      <c r="B8" s="143" t="s">
        <v>158</v>
      </c>
      <c r="C8" s="143">
        <v>9732</v>
      </c>
      <c r="D8" s="143">
        <v>665627896</v>
      </c>
      <c r="E8" s="143" t="s">
        <v>159</v>
      </c>
      <c r="F8" s="145" t="s">
        <v>124</v>
      </c>
      <c r="G8" s="145">
        <v>8.1</v>
      </c>
      <c r="H8" s="15"/>
      <c r="I8" s="146"/>
      <c r="N8" s="146"/>
    </row>
    <row r="9" spans="1:66" x14ac:dyDescent="0.3">
      <c r="A9" s="141">
        <v>45777</v>
      </c>
      <c r="B9" s="143" t="s">
        <v>131</v>
      </c>
      <c r="C9" s="143" t="s">
        <v>225</v>
      </c>
      <c r="D9" s="143">
        <v>724594615</v>
      </c>
      <c r="E9" s="143" t="s">
        <v>195</v>
      </c>
      <c r="F9" s="145" t="s">
        <v>124</v>
      </c>
      <c r="G9" s="4">
        <v>1.72</v>
      </c>
      <c r="H9" s="15"/>
      <c r="I9" s="146"/>
      <c r="N9" s="146"/>
    </row>
    <row r="10" spans="1:66" x14ac:dyDescent="0.3">
      <c r="A10" s="141">
        <v>45777</v>
      </c>
      <c r="B10" s="143" t="s">
        <v>131</v>
      </c>
      <c r="C10" s="143" t="s">
        <v>226</v>
      </c>
      <c r="D10" s="143">
        <v>724594615</v>
      </c>
      <c r="E10" s="143" t="s">
        <v>195</v>
      </c>
      <c r="F10" s="145" t="s">
        <v>124</v>
      </c>
      <c r="G10" s="4">
        <v>8.2799999999999994</v>
      </c>
      <c r="H10" s="15"/>
      <c r="I10" s="146"/>
      <c r="N10" s="146"/>
    </row>
    <row r="11" spans="1:66" x14ac:dyDescent="0.3">
      <c r="A11" s="141">
        <v>45748</v>
      </c>
      <c r="B11" s="143" t="s">
        <v>193</v>
      </c>
      <c r="C11" s="143">
        <v>10754023</v>
      </c>
      <c r="D11" s="143">
        <v>684966762</v>
      </c>
      <c r="E11" s="143" t="s">
        <v>194</v>
      </c>
      <c r="F11" s="145" t="s">
        <v>124</v>
      </c>
      <c r="G11" s="4">
        <v>4.42</v>
      </c>
      <c r="N11" s="146"/>
    </row>
    <row r="12" spans="1:66" x14ac:dyDescent="0.3">
      <c r="A12" s="141">
        <v>45748</v>
      </c>
      <c r="B12" s="143" t="s">
        <v>146</v>
      </c>
      <c r="C12" s="143">
        <v>724</v>
      </c>
      <c r="D12" s="143">
        <v>346840386</v>
      </c>
      <c r="E12" s="143" t="s">
        <v>196</v>
      </c>
      <c r="F12" s="145" t="s">
        <v>124</v>
      </c>
      <c r="G12" s="4">
        <v>9003.5400000000009</v>
      </c>
      <c r="I12" s="15"/>
      <c r="N12" s="146"/>
    </row>
    <row r="13" spans="1:66" x14ac:dyDescent="0.3">
      <c r="A13" s="141">
        <v>45778</v>
      </c>
      <c r="B13" s="143" t="s">
        <v>148</v>
      </c>
      <c r="C13" s="143" t="s">
        <v>227</v>
      </c>
      <c r="D13" s="143">
        <v>559097889</v>
      </c>
      <c r="E13" s="143" t="s">
        <v>194</v>
      </c>
      <c r="F13" s="144" t="s">
        <v>124</v>
      </c>
      <c r="G13" s="4">
        <v>2.57</v>
      </c>
    </row>
    <row r="14" spans="1:66" x14ac:dyDescent="0.3">
      <c r="A14" s="141">
        <v>45778</v>
      </c>
      <c r="B14" s="168" t="s">
        <v>166</v>
      </c>
      <c r="C14" s="168" t="s">
        <v>229</v>
      </c>
      <c r="D14" s="143">
        <v>724594615</v>
      </c>
      <c r="E14" s="143" t="s">
        <v>195</v>
      </c>
      <c r="F14" s="144" t="s">
        <v>124</v>
      </c>
      <c r="G14" s="4">
        <v>8.2799999999999994</v>
      </c>
    </row>
    <row r="15" spans="1:66" x14ac:dyDescent="0.3">
      <c r="A15" s="141">
        <v>45778</v>
      </c>
      <c r="B15" s="168" t="s">
        <v>166</v>
      </c>
      <c r="C15" s="168" t="s">
        <v>230</v>
      </c>
      <c r="D15" s="143">
        <v>724594615</v>
      </c>
      <c r="E15" s="143" t="s">
        <v>195</v>
      </c>
      <c r="F15" s="144" t="s">
        <v>124</v>
      </c>
      <c r="G15" s="4">
        <v>1.72</v>
      </c>
    </row>
    <row r="16" spans="1:66" x14ac:dyDescent="0.3">
      <c r="A16" s="141">
        <v>45778</v>
      </c>
      <c r="B16" s="168" t="s">
        <v>136</v>
      </c>
      <c r="C16" s="168">
        <v>9787</v>
      </c>
      <c r="D16" s="143">
        <v>665627896</v>
      </c>
      <c r="E16" s="143" t="s">
        <v>159</v>
      </c>
      <c r="F16" s="144" t="s">
        <v>124</v>
      </c>
      <c r="G16" s="4">
        <v>8.1</v>
      </c>
    </row>
    <row r="17" spans="1:14" x14ac:dyDescent="0.3">
      <c r="A17" s="141">
        <v>45778</v>
      </c>
      <c r="B17" s="168" t="s">
        <v>50</v>
      </c>
      <c r="C17" s="168">
        <v>668</v>
      </c>
      <c r="D17" s="143">
        <v>431736896</v>
      </c>
      <c r="E17" s="143" t="s">
        <v>157</v>
      </c>
      <c r="F17" s="145" t="s">
        <v>124</v>
      </c>
      <c r="G17" s="4">
        <v>123</v>
      </c>
      <c r="N17" s="146"/>
    </row>
    <row r="18" spans="1:14" x14ac:dyDescent="0.3">
      <c r="A18" s="141">
        <v>45778</v>
      </c>
      <c r="B18" s="168" t="s">
        <v>149</v>
      </c>
      <c r="C18" s="168">
        <v>280</v>
      </c>
      <c r="D18" s="143">
        <v>393654265</v>
      </c>
      <c r="E18" s="143" t="s">
        <v>197</v>
      </c>
      <c r="F18" s="145" t="s">
        <v>124</v>
      </c>
      <c r="G18" s="4">
        <v>260</v>
      </c>
      <c r="N18" s="146"/>
    </row>
    <row r="19" spans="1:14" x14ac:dyDescent="0.3">
      <c r="A19" s="141">
        <v>45778</v>
      </c>
      <c r="B19" s="168" t="s">
        <v>171</v>
      </c>
      <c r="C19" s="168">
        <v>2066</v>
      </c>
      <c r="D19" s="143">
        <v>980346115</v>
      </c>
      <c r="E19" s="143" t="s">
        <v>198</v>
      </c>
      <c r="F19" s="145" t="s">
        <v>124</v>
      </c>
      <c r="G19" s="4">
        <v>43.2</v>
      </c>
      <c r="N19" s="146"/>
    </row>
    <row r="20" spans="1:14" x14ac:dyDescent="0.3">
      <c r="A20" s="141">
        <v>45778</v>
      </c>
      <c r="B20" s="168" t="s">
        <v>162</v>
      </c>
      <c r="C20" s="168" t="s">
        <v>228</v>
      </c>
      <c r="D20" s="143">
        <v>841388515</v>
      </c>
      <c r="E20" s="143" t="s">
        <v>199</v>
      </c>
      <c r="F20" s="144" t="s">
        <v>124</v>
      </c>
      <c r="G20" s="4">
        <v>30</v>
      </c>
      <c r="N20" s="146"/>
    </row>
    <row r="21" spans="1:14" x14ac:dyDescent="0.3">
      <c r="A21" s="141">
        <v>45809</v>
      </c>
      <c r="B21" s="142" t="s">
        <v>210</v>
      </c>
      <c r="C21" s="23">
        <v>777</v>
      </c>
      <c r="D21" s="143">
        <v>346840386</v>
      </c>
      <c r="E21" s="148" t="s">
        <v>196</v>
      </c>
      <c r="F21" s="145" t="s">
        <v>124</v>
      </c>
      <c r="G21" s="4">
        <v>4170.42</v>
      </c>
      <c r="N21" s="146"/>
    </row>
    <row r="22" spans="1:14" x14ac:dyDescent="0.3">
      <c r="A22" s="141">
        <v>45809</v>
      </c>
      <c r="B22" s="142" t="s">
        <v>166</v>
      </c>
      <c r="C22" s="142" t="s">
        <v>231</v>
      </c>
      <c r="D22" s="143">
        <v>724594615</v>
      </c>
      <c r="E22" s="143" t="s">
        <v>195</v>
      </c>
      <c r="F22" s="145" t="s">
        <v>124</v>
      </c>
      <c r="G22" s="145">
        <v>8.2799999999999994</v>
      </c>
      <c r="N22" s="146"/>
    </row>
    <row r="23" spans="1:14" x14ac:dyDescent="0.3">
      <c r="A23" s="141">
        <v>45809</v>
      </c>
      <c r="B23" s="142" t="s">
        <v>50</v>
      </c>
      <c r="C23" s="143" t="s">
        <v>259</v>
      </c>
      <c r="D23" s="143">
        <v>431736896</v>
      </c>
      <c r="E23" s="143" t="s">
        <v>157</v>
      </c>
      <c r="F23" s="145" t="s">
        <v>124</v>
      </c>
      <c r="G23" s="145">
        <v>170</v>
      </c>
      <c r="N23" s="146"/>
    </row>
    <row r="24" spans="1:14" x14ac:dyDescent="0.3">
      <c r="A24" s="141">
        <v>45809</v>
      </c>
      <c r="B24" s="142" t="s">
        <v>193</v>
      </c>
      <c r="C24" s="143">
        <v>11366838</v>
      </c>
      <c r="D24" s="143">
        <v>684966762</v>
      </c>
      <c r="E24" s="143" t="s">
        <v>194</v>
      </c>
      <c r="F24" s="144" t="s">
        <v>124</v>
      </c>
      <c r="G24" s="145">
        <v>3.43</v>
      </c>
      <c r="N24" s="146"/>
    </row>
    <row r="25" spans="1:14" x14ac:dyDescent="0.3">
      <c r="A25" s="171"/>
      <c r="B25" s="172"/>
      <c r="C25" s="173"/>
      <c r="D25" s="173"/>
      <c r="E25" s="173"/>
      <c r="F25" s="174"/>
      <c r="G25" s="175"/>
      <c r="N25" s="146"/>
    </row>
    <row r="26" spans="1:14" x14ac:dyDescent="0.3">
      <c r="A26" s="141">
        <v>45839</v>
      </c>
      <c r="B26" s="147" t="s">
        <v>166</v>
      </c>
      <c r="C26" s="143" t="s">
        <v>258</v>
      </c>
      <c r="D26" s="143">
        <v>724594615</v>
      </c>
      <c r="E26" s="143" t="s">
        <v>195</v>
      </c>
      <c r="F26" s="145" t="s">
        <v>124</v>
      </c>
      <c r="G26" s="145">
        <v>1.72</v>
      </c>
      <c r="N26" s="146"/>
    </row>
    <row r="27" spans="1:14" x14ac:dyDescent="0.3">
      <c r="A27" s="141">
        <v>45839</v>
      </c>
      <c r="B27" s="142" t="s">
        <v>166</v>
      </c>
      <c r="C27" s="142" t="s">
        <v>257</v>
      </c>
      <c r="D27" s="143">
        <v>724594615</v>
      </c>
      <c r="E27" s="143" t="s">
        <v>195</v>
      </c>
      <c r="F27" s="145" t="s">
        <v>124</v>
      </c>
      <c r="G27" s="145">
        <v>8.2799999999999994</v>
      </c>
      <c r="N27" s="146"/>
    </row>
    <row r="28" spans="1:14" x14ac:dyDescent="0.3">
      <c r="A28" s="141">
        <v>45839</v>
      </c>
      <c r="B28" s="147" t="s">
        <v>50</v>
      </c>
      <c r="C28" s="147" t="s">
        <v>261</v>
      </c>
      <c r="D28" s="143">
        <v>431736896</v>
      </c>
      <c r="E28" s="143" t="s">
        <v>262</v>
      </c>
      <c r="F28" s="145" t="s">
        <v>124</v>
      </c>
      <c r="G28" s="145">
        <v>304.60000000000002</v>
      </c>
      <c r="N28" s="146"/>
    </row>
    <row r="29" spans="1:14" x14ac:dyDescent="0.3">
      <c r="A29" s="141">
        <v>45839</v>
      </c>
      <c r="B29" s="142" t="s">
        <v>50</v>
      </c>
      <c r="C29" s="142" t="s">
        <v>263</v>
      </c>
      <c r="D29" s="143">
        <v>431736896</v>
      </c>
      <c r="E29" s="143" t="s">
        <v>157</v>
      </c>
      <c r="F29" s="144" t="s">
        <v>124</v>
      </c>
      <c r="G29" s="145">
        <v>308.39999999999998</v>
      </c>
      <c r="N29" s="146"/>
    </row>
    <row r="30" spans="1:14" x14ac:dyDescent="0.3">
      <c r="A30" s="141">
        <v>45839</v>
      </c>
      <c r="B30" s="142" t="s">
        <v>158</v>
      </c>
      <c r="C30" s="143">
        <v>9812</v>
      </c>
      <c r="D30" s="143">
        <v>665627896</v>
      </c>
      <c r="E30" s="143" t="s">
        <v>159</v>
      </c>
      <c r="F30" s="144" t="s">
        <v>124</v>
      </c>
      <c r="G30" s="145">
        <v>8.6999999999999993</v>
      </c>
      <c r="N30" s="146"/>
    </row>
    <row r="31" spans="1:14" x14ac:dyDescent="0.3">
      <c r="A31" s="141">
        <v>45839</v>
      </c>
      <c r="B31" s="143" t="s">
        <v>212</v>
      </c>
      <c r="C31" s="143">
        <v>79894</v>
      </c>
      <c r="D31" s="143">
        <v>283798596</v>
      </c>
      <c r="E31" s="143" t="s">
        <v>264</v>
      </c>
      <c r="F31" s="145" t="s">
        <v>124</v>
      </c>
      <c r="G31" s="145">
        <v>265</v>
      </c>
      <c r="N31" s="146"/>
    </row>
    <row r="32" spans="1:14" x14ac:dyDescent="0.3">
      <c r="A32" s="141">
        <v>45839</v>
      </c>
      <c r="B32" s="142" t="s">
        <v>265</v>
      </c>
      <c r="C32" s="143">
        <v>9403</v>
      </c>
      <c r="D32" s="143">
        <v>883442602</v>
      </c>
      <c r="E32" s="143" t="s">
        <v>266</v>
      </c>
      <c r="F32" s="144" t="s">
        <v>124</v>
      </c>
      <c r="G32" s="145">
        <v>270</v>
      </c>
      <c r="N32" s="146"/>
    </row>
    <row r="33" spans="1:14" x14ac:dyDescent="0.3">
      <c r="A33" s="141">
        <v>45839</v>
      </c>
      <c r="B33" s="143" t="s">
        <v>211</v>
      </c>
      <c r="C33" s="143">
        <v>11062583</v>
      </c>
      <c r="D33" s="143">
        <v>684966762</v>
      </c>
      <c r="E33" s="143" t="s">
        <v>267</v>
      </c>
      <c r="F33" s="145" t="s">
        <v>124</v>
      </c>
      <c r="G33" s="4">
        <v>3.77</v>
      </c>
      <c r="N33" s="146"/>
    </row>
    <row r="34" spans="1:14" x14ac:dyDescent="0.3">
      <c r="A34" s="141">
        <v>45870</v>
      </c>
      <c r="B34" s="142" t="s">
        <v>158</v>
      </c>
      <c r="C34" s="143">
        <v>9839</v>
      </c>
      <c r="D34" s="143">
        <v>665627896</v>
      </c>
      <c r="E34" s="143" t="s">
        <v>159</v>
      </c>
      <c r="F34" s="144" t="s">
        <v>124</v>
      </c>
      <c r="G34" s="145">
        <v>8.6999999999999993</v>
      </c>
      <c r="N34" s="146"/>
    </row>
    <row r="35" spans="1:14" x14ac:dyDescent="0.3">
      <c r="A35" s="141">
        <v>45870</v>
      </c>
      <c r="B35" s="142" t="s">
        <v>211</v>
      </c>
      <c r="C35" s="142">
        <v>11990650</v>
      </c>
      <c r="D35" s="143">
        <v>684966762</v>
      </c>
      <c r="E35" s="143" t="s">
        <v>267</v>
      </c>
      <c r="F35" s="144" t="s">
        <v>124</v>
      </c>
      <c r="G35" s="145">
        <v>3.23</v>
      </c>
      <c r="N35" s="146"/>
    </row>
    <row r="36" spans="1:14" x14ac:dyDescent="0.3">
      <c r="A36" s="141">
        <v>45870</v>
      </c>
      <c r="B36" s="142" t="s">
        <v>166</v>
      </c>
      <c r="C36" s="142" t="s">
        <v>268</v>
      </c>
      <c r="D36" s="143">
        <v>724594615</v>
      </c>
      <c r="E36" s="143" t="s">
        <v>195</v>
      </c>
      <c r="F36" s="149" t="s">
        <v>124</v>
      </c>
      <c r="G36" s="145">
        <v>1.72</v>
      </c>
      <c r="N36" s="146"/>
    </row>
    <row r="37" spans="1:14" x14ac:dyDescent="0.3">
      <c r="A37" s="141">
        <v>45870</v>
      </c>
      <c r="B37" s="142" t="s">
        <v>166</v>
      </c>
      <c r="C37" s="142" t="s">
        <v>269</v>
      </c>
      <c r="D37" s="143">
        <v>724594615</v>
      </c>
      <c r="E37" s="143" t="s">
        <v>195</v>
      </c>
      <c r="F37" s="145" t="s">
        <v>124</v>
      </c>
      <c r="G37" s="145">
        <v>8.2799999999999994</v>
      </c>
      <c r="N37" s="146"/>
    </row>
    <row r="38" spans="1:14" x14ac:dyDescent="0.3">
      <c r="A38" s="141">
        <v>45901</v>
      </c>
      <c r="B38" s="142" t="s">
        <v>244</v>
      </c>
      <c r="C38" s="143">
        <v>135142</v>
      </c>
      <c r="D38" s="143">
        <v>720391756</v>
      </c>
      <c r="E38" s="143" t="s">
        <v>22</v>
      </c>
      <c r="F38" s="149" t="s">
        <v>124</v>
      </c>
      <c r="G38" s="145">
        <v>28</v>
      </c>
      <c r="N38" s="146"/>
    </row>
    <row r="39" spans="1:14" x14ac:dyDescent="0.3">
      <c r="A39" s="141">
        <v>45901</v>
      </c>
      <c r="B39" s="147" t="s">
        <v>271</v>
      </c>
      <c r="C39" s="147" t="s">
        <v>270</v>
      </c>
      <c r="D39" s="143">
        <v>489998674</v>
      </c>
      <c r="E39" s="143" t="s">
        <v>157</v>
      </c>
      <c r="F39" s="145" t="s">
        <v>124</v>
      </c>
      <c r="G39" s="145">
        <v>196.4</v>
      </c>
      <c r="N39" s="146"/>
    </row>
    <row r="40" spans="1:14" x14ac:dyDescent="0.3">
      <c r="A40" s="141">
        <v>45901</v>
      </c>
      <c r="B40" s="142" t="s">
        <v>271</v>
      </c>
      <c r="C40" s="142" t="s">
        <v>272</v>
      </c>
      <c r="D40" s="143">
        <v>489998674</v>
      </c>
      <c r="E40" s="143" t="s">
        <v>157</v>
      </c>
      <c r="F40" s="144" t="s">
        <v>124</v>
      </c>
      <c r="G40" s="145">
        <v>196.4</v>
      </c>
      <c r="N40" s="146"/>
    </row>
    <row r="41" spans="1:14" x14ac:dyDescent="0.3">
      <c r="A41" s="141">
        <v>45901</v>
      </c>
      <c r="B41" s="143" t="s">
        <v>273</v>
      </c>
      <c r="C41" s="143">
        <v>6107575</v>
      </c>
      <c r="D41" s="143">
        <v>536153357</v>
      </c>
      <c r="E41" s="143" t="s">
        <v>155</v>
      </c>
      <c r="F41" s="145" t="s">
        <v>124</v>
      </c>
      <c r="G41" s="145">
        <v>11.99</v>
      </c>
      <c r="N41" s="146"/>
    </row>
    <row r="42" spans="1:14" x14ac:dyDescent="0.3">
      <c r="A42" s="141">
        <v>45901</v>
      </c>
      <c r="B42" s="142" t="s">
        <v>50</v>
      </c>
      <c r="C42" s="142" t="s">
        <v>274</v>
      </c>
      <c r="D42" s="143">
        <v>431736896</v>
      </c>
      <c r="E42" s="143" t="s">
        <v>262</v>
      </c>
      <c r="F42" s="149" t="s">
        <v>124</v>
      </c>
      <c r="G42" s="145">
        <v>357.8</v>
      </c>
      <c r="N42" s="146"/>
    </row>
    <row r="43" spans="1:14" x14ac:dyDescent="0.3">
      <c r="A43" s="274"/>
      <c r="B43" s="275"/>
      <c r="C43" s="275"/>
      <c r="D43" s="276"/>
      <c r="E43" s="276"/>
      <c r="F43" s="277"/>
      <c r="G43" s="278"/>
      <c r="N43" s="146"/>
    </row>
    <row r="44" spans="1:14" x14ac:dyDescent="0.3">
      <c r="A44" s="141">
        <v>45901</v>
      </c>
      <c r="B44" s="142" t="s">
        <v>158</v>
      </c>
      <c r="C44" s="143">
        <v>9876</v>
      </c>
      <c r="D44" s="143">
        <v>665627896</v>
      </c>
      <c r="E44" s="143" t="s">
        <v>159</v>
      </c>
      <c r="F44" s="149" t="s">
        <v>124</v>
      </c>
      <c r="G44" s="145">
        <v>8.6999999999999993</v>
      </c>
      <c r="N44" s="146"/>
    </row>
    <row r="45" spans="1:14" x14ac:dyDescent="0.3">
      <c r="A45" s="141">
        <v>45901</v>
      </c>
      <c r="B45" s="168" t="s">
        <v>254</v>
      </c>
      <c r="C45" s="142" t="s">
        <v>356</v>
      </c>
      <c r="D45" s="143">
        <v>309488866</v>
      </c>
      <c r="E45" s="268" t="s">
        <v>255</v>
      </c>
      <c r="F45" s="149" t="s">
        <v>124</v>
      </c>
      <c r="G45" s="145">
        <v>76.17</v>
      </c>
      <c r="N45" s="146"/>
    </row>
    <row r="46" spans="1:14" x14ac:dyDescent="0.3">
      <c r="A46" s="141">
        <v>45901</v>
      </c>
      <c r="B46" s="168" t="s">
        <v>327</v>
      </c>
      <c r="C46" s="142" t="s">
        <v>357</v>
      </c>
      <c r="D46" s="143">
        <v>891752783</v>
      </c>
      <c r="E46" s="268" t="s">
        <v>328</v>
      </c>
      <c r="F46" s="145" t="s">
        <v>124</v>
      </c>
      <c r="G46" s="145">
        <v>24</v>
      </c>
      <c r="N46" s="146"/>
    </row>
    <row r="47" spans="1:14" x14ac:dyDescent="0.3">
      <c r="A47" s="141">
        <v>45901</v>
      </c>
      <c r="B47" s="142" t="s">
        <v>211</v>
      </c>
      <c r="C47" s="143">
        <v>12311900</v>
      </c>
      <c r="D47" s="143">
        <v>684966762</v>
      </c>
      <c r="E47" s="143" t="s">
        <v>267</v>
      </c>
      <c r="F47" s="149" t="s">
        <v>124</v>
      </c>
      <c r="G47" s="145">
        <v>2.65</v>
      </c>
      <c r="N47" s="146"/>
    </row>
    <row r="48" spans="1:14" x14ac:dyDescent="0.3">
      <c r="A48" s="141">
        <v>45901</v>
      </c>
      <c r="B48" s="142" t="s">
        <v>166</v>
      </c>
      <c r="C48" s="142" t="s">
        <v>358</v>
      </c>
      <c r="D48" s="143">
        <v>724594615</v>
      </c>
      <c r="E48" s="143" t="s">
        <v>195</v>
      </c>
      <c r="F48" s="149" t="s">
        <v>124</v>
      </c>
      <c r="G48" s="145">
        <v>8.2799999999999994</v>
      </c>
      <c r="N48" s="146"/>
    </row>
    <row r="49" spans="1:14" x14ac:dyDescent="0.3">
      <c r="A49" s="141">
        <v>45901</v>
      </c>
      <c r="B49" s="142" t="s">
        <v>166</v>
      </c>
      <c r="C49" s="147" t="s">
        <v>359</v>
      </c>
      <c r="D49" s="143">
        <v>724594615</v>
      </c>
      <c r="E49" s="143" t="s">
        <v>195</v>
      </c>
      <c r="F49" s="145" t="s">
        <v>124</v>
      </c>
      <c r="G49" s="145">
        <v>1.72</v>
      </c>
      <c r="N49" s="146"/>
    </row>
    <row r="50" spans="1:14" x14ac:dyDescent="0.3">
      <c r="A50" s="141">
        <v>45931</v>
      </c>
      <c r="B50" s="142" t="s">
        <v>331</v>
      </c>
      <c r="C50" s="142" t="s">
        <v>362</v>
      </c>
      <c r="D50" s="143">
        <v>477794869</v>
      </c>
      <c r="E50" s="143" t="s">
        <v>332</v>
      </c>
      <c r="F50" s="149" t="s">
        <v>124</v>
      </c>
      <c r="G50" s="145">
        <v>8.33</v>
      </c>
      <c r="N50" s="146"/>
    </row>
    <row r="51" spans="1:14" x14ac:dyDescent="0.3">
      <c r="A51" s="141">
        <v>45931</v>
      </c>
      <c r="B51" s="142" t="s">
        <v>166</v>
      </c>
      <c r="C51" s="142" t="s">
        <v>360</v>
      </c>
      <c r="D51" s="143">
        <v>724594615</v>
      </c>
      <c r="E51" s="143" t="s">
        <v>195</v>
      </c>
      <c r="F51" s="149" t="s">
        <v>124</v>
      </c>
      <c r="G51" s="145">
        <v>8.2799999999999994</v>
      </c>
      <c r="N51" s="146"/>
    </row>
    <row r="52" spans="1:14" x14ac:dyDescent="0.3">
      <c r="A52" s="141">
        <v>45931</v>
      </c>
      <c r="B52" s="142" t="s">
        <v>131</v>
      </c>
      <c r="C52" s="142" t="s">
        <v>386</v>
      </c>
      <c r="D52" s="143">
        <v>724594615</v>
      </c>
      <c r="E52" s="143" t="s">
        <v>195</v>
      </c>
      <c r="F52" s="149" t="s">
        <v>124</v>
      </c>
      <c r="G52" s="145">
        <v>1.72</v>
      </c>
      <c r="N52" s="146"/>
    </row>
    <row r="53" spans="1:14" x14ac:dyDescent="0.3">
      <c r="A53" s="141">
        <v>45931</v>
      </c>
      <c r="B53" s="142" t="s">
        <v>158</v>
      </c>
      <c r="C53" s="143" t="s">
        <v>387</v>
      </c>
      <c r="D53" s="143">
        <v>665627896</v>
      </c>
      <c r="E53" s="143" t="s">
        <v>159</v>
      </c>
      <c r="F53" s="149" t="s">
        <v>124</v>
      </c>
      <c r="G53" s="145">
        <v>8.6999999999999993</v>
      </c>
      <c r="N53" s="146"/>
    </row>
    <row r="54" spans="1:14" x14ac:dyDescent="0.3">
      <c r="A54" s="141">
        <v>45931</v>
      </c>
      <c r="B54" s="143" t="s">
        <v>211</v>
      </c>
      <c r="C54" s="143">
        <v>12620224</v>
      </c>
      <c r="D54" s="143">
        <v>684966762</v>
      </c>
      <c r="E54" s="143" t="s">
        <v>267</v>
      </c>
      <c r="F54" s="150" t="s">
        <v>124</v>
      </c>
      <c r="G54" s="145">
        <v>8.5500000000000007</v>
      </c>
      <c r="N54" s="151"/>
    </row>
    <row r="55" spans="1:14" x14ac:dyDescent="0.3">
      <c r="A55" s="141">
        <v>45931</v>
      </c>
      <c r="B55" s="143" t="s">
        <v>273</v>
      </c>
      <c r="C55" s="143">
        <v>6107574</v>
      </c>
      <c r="D55" s="143">
        <v>536153357</v>
      </c>
      <c r="E55" s="143" t="s">
        <v>155</v>
      </c>
      <c r="F55" s="150" t="s">
        <v>124</v>
      </c>
      <c r="G55" s="145">
        <v>7.39</v>
      </c>
    </row>
    <row r="56" spans="1:14" x14ac:dyDescent="0.3">
      <c r="A56" s="267">
        <v>45931</v>
      </c>
      <c r="B56" s="143" t="s">
        <v>271</v>
      </c>
      <c r="C56" s="143" t="s">
        <v>361</v>
      </c>
      <c r="D56" s="143">
        <v>489998674</v>
      </c>
      <c r="E56" s="143" t="s">
        <v>157</v>
      </c>
      <c r="F56" s="150" t="s">
        <v>124</v>
      </c>
      <c r="G56" s="145">
        <v>206.4</v>
      </c>
    </row>
    <row r="57" spans="1:14" x14ac:dyDescent="0.3">
      <c r="A57" s="267">
        <v>45931</v>
      </c>
      <c r="B57" s="143" t="s">
        <v>363</v>
      </c>
      <c r="C57" s="143" t="s">
        <v>364</v>
      </c>
      <c r="D57" s="143">
        <v>440498250</v>
      </c>
      <c r="E57" s="143" t="s">
        <v>365</v>
      </c>
      <c r="F57" s="150" t="s">
        <v>124</v>
      </c>
      <c r="G57" s="145">
        <v>126</v>
      </c>
      <c r="N57" s="15"/>
    </row>
    <row r="58" spans="1:14" x14ac:dyDescent="0.3">
      <c r="A58" s="267">
        <v>45962</v>
      </c>
      <c r="B58" s="143" t="s">
        <v>166</v>
      </c>
      <c r="C58" s="143" t="s">
        <v>380</v>
      </c>
      <c r="D58" s="143">
        <v>724594615</v>
      </c>
      <c r="E58" s="143" t="s">
        <v>195</v>
      </c>
      <c r="F58" s="152" t="s">
        <v>124</v>
      </c>
      <c r="G58" s="145">
        <v>8.2799999999999994</v>
      </c>
    </row>
    <row r="59" spans="1:14" x14ac:dyDescent="0.3">
      <c r="A59" s="267">
        <v>45962</v>
      </c>
      <c r="B59" s="143" t="s">
        <v>381</v>
      </c>
      <c r="C59" s="143">
        <v>549412960</v>
      </c>
      <c r="D59" s="143">
        <v>484746209</v>
      </c>
      <c r="E59" s="143" t="s">
        <v>382</v>
      </c>
      <c r="F59" s="152" t="s">
        <v>124</v>
      </c>
      <c r="G59" s="145">
        <v>427.08</v>
      </c>
    </row>
    <row r="60" spans="1:14" x14ac:dyDescent="0.3">
      <c r="A60" s="267">
        <v>45962</v>
      </c>
      <c r="B60" s="143" t="s">
        <v>383</v>
      </c>
      <c r="C60" s="143" t="s">
        <v>384</v>
      </c>
      <c r="D60" s="143">
        <v>388165652</v>
      </c>
      <c r="E60" s="143" t="s">
        <v>385</v>
      </c>
      <c r="F60" s="152" t="s">
        <v>124</v>
      </c>
      <c r="G60" s="145">
        <v>100</v>
      </c>
    </row>
    <row r="61" spans="1:14" x14ac:dyDescent="0.3">
      <c r="A61" s="267">
        <v>45962</v>
      </c>
      <c r="B61" s="143" t="s">
        <v>158</v>
      </c>
      <c r="C61" s="143">
        <v>9911</v>
      </c>
      <c r="D61" s="143">
        <v>665627896</v>
      </c>
      <c r="E61" s="143" t="s">
        <v>159</v>
      </c>
      <c r="F61" s="152" t="s">
        <v>124</v>
      </c>
      <c r="G61" s="145">
        <v>8.6999999999999993</v>
      </c>
    </row>
    <row r="62" spans="1:14" x14ac:dyDescent="0.3">
      <c r="A62" s="267">
        <v>45962</v>
      </c>
      <c r="B62" s="143" t="s">
        <v>131</v>
      </c>
      <c r="C62" s="143" t="s">
        <v>404</v>
      </c>
      <c r="D62" s="143">
        <v>724594615</v>
      </c>
      <c r="E62" s="143" t="s">
        <v>195</v>
      </c>
      <c r="F62" s="152" t="s">
        <v>124</v>
      </c>
      <c r="G62" s="145">
        <v>1.72</v>
      </c>
    </row>
    <row r="63" spans="1:14" x14ac:dyDescent="0.3">
      <c r="A63" s="267">
        <v>45992</v>
      </c>
      <c r="B63" s="143" t="s">
        <v>397</v>
      </c>
      <c r="C63" s="143">
        <v>2331391</v>
      </c>
      <c r="D63" s="143">
        <v>884982260</v>
      </c>
      <c r="E63" s="143" t="s">
        <v>398</v>
      </c>
      <c r="F63" s="152" t="s">
        <v>124</v>
      </c>
      <c r="G63" s="145">
        <v>22</v>
      </c>
    </row>
    <row r="64" spans="1:14" x14ac:dyDescent="0.3">
      <c r="A64" s="267">
        <v>45992</v>
      </c>
      <c r="B64" s="143" t="s">
        <v>399</v>
      </c>
      <c r="C64" s="143" t="s">
        <v>400</v>
      </c>
      <c r="D64" s="143">
        <v>317172419</v>
      </c>
      <c r="E64" s="143" t="s">
        <v>401</v>
      </c>
      <c r="F64" s="152" t="s">
        <v>124</v>
      </c>
      <c r="G64" s="145">
        <v>139.69999999999999</v>
      </c>
    </row>
    <row r="65" spans="1:8" x14ac:dyDescent="0.3">
      <c r="A65" s="267">
        <v>45992</v>
      </c>
      <c r="B65" s="143" t="s">
        <v>402</v>
      </c>
      <c r="C65" s="143">
        <v>90125007</v>
      </c>
      <c r="D65" s="143">
        <v>561286144</v>
      </c>
      <c r="E65" s="143" t="s">
        <v>403</v>
      </c>
      <c r="F65" s="152" t="s">
        <v>124</v>
      </c>
      <c r="G65" s="145">
        <v>33</v>
      </c>
    </row>
    <row r="66" spans="1:8" x14ac:dyDescent="0.3">
      <c r="A66" s="267">
        <v>45992</v>
      </c>
      <c r="B66" s="143" t="s">
        <v>402</v>
      </c>
      <c r="C66" s="143">
        <v>90124943</v>
      </c>
      <c r="D66" s="143">
        <v>561286144</v>
      </c>
      <c r="E66" s="143" t="s">
        <v>403</v>
      </c>
      <c r="F66" s="152" t="s">
        <v>124</v>
      </c>
      <c r="G66" s="145">
        <v>14.8</v>
      </c>
    </row>
    <row r="67" spans="1:8" x14ac:dyDescent="0.3">
      <c r="A67" s="267">
        <v>45992</v>
      </c>
      <c r="B67" s="143" t="s">
        <v>271</v>
      </c>
      <c r="C67" s="143" t="s">
        <v>405</v>
      </c>
      <c r="D67" s="143">
        <v>489998674</v>
      </c>
      <c r="E67" s="143" t="s">
        <v>157</v>
      </c>
      <c r="F67" s="152" t="s">
        <v>124</v>
      </c>
      <c r="G67" s="145">
        <v>160</v>
      </c>
    </row>
    <row r="68" spans="1:8" x14ac:dyDescent="0.3">
      <c r="A68" s="267">
        <v>45992</v>
      </c>
      <c r="B68" s="143" t="s">
        <v>271</v>
      </c>
      <c r="C68" s="143" t="s">
        <v>406</v>
      </c>
      <c r="D68" s="143">
        <v>489998674</v>
      </c>
      <c r="E68" s="143" t="s">
        <v>157</v>
      </c>
      <c r="F68" s="152" t="s">
        <v>124</v>
      </c>
      <c r="G68" s="145">
        <v>100</v>
      </c>
      <c r="H68" s="23" t="s">
        <v>330</v>
      </c>
    </row>
    <row r="69" spans="1:8" x14ac:dyDescent="0.3">
      <c r="A69" s="267">
        <v>45992</v>
      </c>
      <c r="B69" s="143" t="s">
        <v>166</v>
      </c>
      <c r="C69" s="143" t="s">
        <v>441</v>
      </c>
      <c r="D69" s="143">
        <v>724594615</v>
      </c>
      <c r="E69" s="143" t="s">
        <v>195</v>
      </c>
      <c r="F69" s="152" t="s">
        <v>124</v>
      </c>
      <c r="G69" s="145">
        <v>1.72</v>
      </c>
    </row>
    <row r="70" spans="1:8" x14ac:dyDescent="0.3">
      <c r="A70" s="267">
        <v>45992</v>
      </c>
      <c r="B70" s="143" t="s">
        <v>166</v>
      </c>
      <c r="C70" s="143" t="s">
        <v>442</v>
      </c>
      <c r="D70" s="143">
        <v>724594615</v>
      </c>
      <c r="E70" s="143" t="s">
        <v>195</v>
      </c>
      <c r="F70" s="152" t="s">
        <v>124</v>
      </c>
      <c r="G70" s="145">
        <v>8.2799999999999994</v>
      </c>
    </row>
    <row r="71" spans="1:8" x14ac:dyDescent="0.3">
      <c r="A71" s="267">
        <v>45992</v>
      </c>
      <c r="B71" s="143" t="s">
        <v>158</v>
      </c>
      <c r="C71" s="143">
        <v>9947</v>
      </c>
      <c r="D71" s="143">
        <v>665627896</v>
      </c>
      <c r="E71" s="143" t="s">
        <v>159</v>
      </c>
      <c r="F71" s="152" t="s">
        <v>124</v>
      </c>
      <c r="G71" s="145">
        <v>8.6999999999999993</v>
      </c>
    </row>
    <row r="72" spans="1:8" x14ac:dyDescent="0.3">
      <c r="A72" s="279"/>
      <c r="B72" s="279"/>
      <c r="C72" s="279"/>
      <c r="D72" s="279"/>
      <c r="E72" s="279"/>
      <c r="F72" s="280"/>
      <c r="G72" s="281"/>
    </row>
    <row r="73" spans="1:8" x14ac:dyDescent="0.3">
      <c r="A73" s="267">
        <v>45658</v>
      </c>
      <c r="B73" s="143" t="s">
        <v>427</v>
      </c>
      <c r="C73" s="143" t="s">
        <v>443</v>
      </c>
      <c r="D73" s="143">
        <v>559097889</v>
      </c>
      <c r="E73" s="143" t="s">
        <v>430</v>
      </c>
      <c r="F73" s="152" t="s">
        <v>124</v>
      </c>
      <c r="G73" s="145">
        <v>3.09</v>
      </c>
    </row>
    <row r="74" spans="1:8" x14ac:dyDescent="0.3">
      <c r="A74" s="267">
        <v>45658</v>
      </c>
      <c r="B74" s="143" t="s">
        <v>158</v>
      </c>
      <c r="C74" s="143">
        <v>9975</v>
      </c>
      <c r="D74" s="143">
        <v>665627896</v>
      </c>
      <c r="E74" s="143" t="s">
        <v>159</v>
      </c>
      <c r="F74" s="152" t="s">
        <v>124</v>
      </c>
      <c r="G74" s="145">
        <v>8.6999999999999993</v>
      </c>
    </row>
    <row r="75" spans="1:8" x14ac:dyDescent="0.3">
      <c r="A75" s="267">
        <v>45658</v>
      </c>
      <c r="B75" s="143" t="s">
        <v>426</v>
      </c>
      <c r="C75" s="143" t="s">
        <v>444</v>
      </c>
      <c r="D75" s="143">
        <v>450954778</v>
      </c>
      <c r="E75" s="143" t="s">
        <v>23</v>
      </c>
      <c r="F75" s="152" t="s">
        <v>124</v>
      </c>
      <c r="G75" s="145">
        <v>58</v>
      </c>
    </row>
    <row r="76" spans="1:8" x14ac:dyDescent="0.3">
      <c r="A76" s="267">
        <v>45658</v>
      </c>
      <c r="B76" s="143" t="s">
        <v>166</v>
      </c>
      <c r="C76" s="143" t="s">
        <v>445</v>
      </c>
      <c r="D76" s="143">
        <v>724594615</v>
      </c>
      <c r="E76" s="143" t="s">
        <v>195</v>
      </c>
      <c r="F76" s="152" t="s">
        <v>124</v>
      </c>
      <c r="G76" s="145">
        <v>8.2799999999999994</v>
      </c>
    </row>
    <row r="77" spans="1:8" x14ac:dyDescent="0.3">
      <c r="A77" s="267">
        <v>45658</v>
      </c>
      <c r="B77" s="143" t="s">
        <v>166</v>
      </c>
      <c r="C77" s="143" t="s">
        <v>446</v>
      </c>
      <c r="D77" s="143">
        <v>724594615</v>
      </c>
      <c r="E77" s="143" t="s">
        <v>195</v>
      </c>
      <c r="F77" s="152" t="s">
        <v>124</v>
      </c>
      <c r="G77" s="145">
        <v>1.7</v>
      </c>
    </row>
    <row r="78" spans="1:8" x14ac:dyDescent="0.3">
      <c r="A78" s="267">
        <v>45689</v>
      </c>
      <c r="B78" s="143" t="s">
        <v>166</v>
      </c>
      <c r="C78" s="143" t="s">
        <v>453</v>
      </c>
      <c r="D78" s="143">
        <v>724594615</v>
      </c>
      <c r="E78" s="143" t="s">
        <v>195</v>
      </c>
      <c r="F78" s="152" t="s">
        <v>124</v>
      </c>
      <c r="G78" s="145">
        <v>8.69</v>
      </c>
    </row>
    <row r="79" spans="1:8" x14ac:dyDescent="0.3">
      <c r="A79" s="143"/>
      <c r="B79" s="143"/>
      <c r="C79" s="143"/>
      <c r="D79" s="143"/>
      <c r="E79" s="143"/>
      <c r="F79" s="152" t="s">
        <v>124</v>
      </c>
    </row>
    <row r="80" spans="1:8" x14ac:dyDescent="0.3">
      <c r="A80" s="143"/>
      <c r="B80" s="143"/>
      <c r="C80" s="143"/>
      <c r="D80" s="143"/>
      <c r="E80" s="143"/>
      <c r="F80" s="152"/>
    </row>
    <row r="81" spans="1:7" x14ac:dyDescent="0.3">
      <c r="A81" s="143"/>
      <c r="B81" s="143"/>
      <c r="C81" s="143"/>
      <c r="D81" s="143"/>
      <c r="E81" s="143"/>
      <c r="F81" s="152"/>
    </row>
    <row r="82" spans="1:7" x14ac:dyDescent="0.3">
      <c r="A82" s="143"/>
      <c r="B82" s="143"/>
      <c r="C82" s="143"/>
      <c r="D82" s="143"/>
      <c r="E82" s="143"/>
      <c r="F82" s="152"/>
    </row>
    <row r="83" spans="1:7" x14ac:dyDescent="0.3">
      <c r="A83" s="143"/>
      <c r="B83" s="143"/>
      <c r="C83" s="143"/>
      <c r="D83" s="143"/>
      <c r="E83" s="143"/>
      <c r="F83" s="152"/>
    </row>
    <row r="84" spans="1:7" x14ac:dyDescent="0.3">
      <c r="A84" s="143"/>
      <c r="B84" s="143"/>
      <c r="C84" s="143"/>
      <c r="D84" s="143"/>
      <c r="E84" s="143"/>
      <c r="F84" s="152"/>
    </row>
    <row r="85" spans="1:7" x14ac:dyDescent="0.3">
      <c r="A85" s="143"/>
      <c r="B85" s="143"/>
      <c r="C85" s="143"/>
      <c r="D85" s="143"/>
      <c r="E85" s="143"/>
      <c r="F85" s="152"/>
    </row>
    <row r="86" spans="1:7" x14ac:dyDescent="0.3">
      <c r="A86" s="143"/>
      <c r="B86" s="143"/>
      <c r="C86" s="143"/>
      <c r="D86" s="143"/>
      <c r="E86" s="143"/>
      <c r="F86" s="152"/>
    </row>
    <row r="87" spans="1:7" x14ac:dyDescent="0.3">
      <c r="A87" s="143"/>
      <c r="B87" s="143"/>
      <c r="C87" s="143"/>
      <c r="D87" s="143"/>
      <c r="E87" s="143"/>
      <c r="F87" s="152"/>
    </row>
    <row r="88" spans="1:7" x14ac:dyDescent="0.3">
      <c r="A88" s="143"/>
      <c r="B88" s="143"/>
      <c r="C88" s="143"/>
      <c r="D88" s="143"/>
      <c r="E88" s="143"/>
      <c r="F88" s="152"/>
    </row>
    <row r="89" spans="1:7" x14ac:dyDescent="0.3">
      <c r="A89" s="143"/>
      <c r="B89" s="143"/>
      <c r="C89" s="143"/>
      <c r="D89" s="143"/>
      <c r="E89" s="143"/>
      <c r="F89" s="152"/>
    </row>
    <row r="90" spans="1:7" x14ac:dyDescent="0.3">
      <c r="G90" s="135"/>
    </row>
    <row r="91" spans="1:7" x14ac:dyDescent="0.3">
      <c r="G91" s="135"/>
    </row>
    <row r="92" spans="1:7" x14ac:dyDescent="0.3">
      <c r="G92" s="135"/>
    </row>
    <row r="93" spans="1:7" x14ac:dyDescent="0.3">
      <c r="G93" s="135"/>
    </row>
    <row r="94" spans="1:7" x14ac:dyDescent="0.3">
      <c r="G94" s="135"/>
    </row>
    <row r="95" spans="1:7" x14ac:dyDescent="0.3">
      <c r="G95" s="135"/>
    </row>
    <row r="96" spans="1:7" x14ac:dyDescent="0.3">
      <c r="G96" s="135"/>
    </row>
    <row r="97" spans="7:7" x14ac:dyDescent="0.3">
      <c r="G97" s="135"/>
    </row>
    <row r="98" spans="7:7" x14ac:dyDescent="0.3">
      <c r="G98" s="135"/>
    </row>
    <row r="99" spans="7:7" x14ac:dyDescent="0.3">
      <c r="G99" s="135"/>
    </row>
    <row r="100" spans="7:7" x14ac:dyDescent="0.3">
      <c r="G100" s="135"/>
    </row>
    <row r="101" spans="7:7" x14ac:dyDescent="0.3">
      <c r="G101" s="135"/>
    </row>
    <row r="102" spans="7:7" x14ac:dyDescent="0.3">
      <c r="G102" s="135"/>
    </row>
    <row r="103" spans="7:7" x14ac:dyDescent="0.3">
      <c r="G103" s="135"/>
    </row>
    <row r="104" spans="7:7" x14ac:dyDescent="0.3">
      <c r="G104" s="135"/>
    </row>
    <row r="105" spans="7:7" x14ac:dyDescent="0.3">
      <c r="G105" s="135"/>
    </row>
    <row r="106" spans="7:7" x14ac:dyDescent="0.3">
      <c r="G106" s="135"/>
    </row>
    <row r="107" spans="7:7" x14ac:dyDescent="0.3">
      <c r="G107" s="135"/>
    </row>
    <row r="108" spans="7:7" x14ac:dyDescent="0.3">
      <c r="G108" s="135"/>
    </row>
    <row r="109" spans="7:7" x14ac:dyDescent="0.3">
      <c r="G109" s="135"/>
    </row>
    <row r="110" spans="7:7" x14ac:dyDescent="0.3">
      <c r="G110" s="135"/>
    </row>
    <row r="111" spans="7:7" x14ac:dyDescent="0.3">
      <c r="G111" s="135"/>
    </row>
    <row r="112" spans="7:7" x14ac:dyDescent="0.3">
      <c r="G112" s="135"/>
    </row>
    <row r="113" spans="7:7" x14ac:dyDescent="0.3">
      <c r="G113" s="135"/>
    </row>
    <row r="114" spans="7:7" x14ac:dyDescent="0.3">
      <c r="G114" s="135"/>
    </row>
    <row r="115" spans="7:7" x14ac:dyDescent="0.3">
      <c r="G115" s="135"/>
    </row>
    <row r="116" spans="7:7" x14ac:dyDescent="0.3">
      <c r="G116" s="135"/>
    </row>
    <row r="117" spans="7:7" x14ac:dyDescent="0.3">
      <c r="G117" s="135"/>
    </row>
    <row r="118" spans="7:7" x14ac:dyDescent="0.3">
      <c r="G118" s="135"/>
    </row>
    <row r="119" spans="7:7" x14ac:dyDescent="0.3">
      <c r="G119" s="135"/>
    </row>
    <row r="120" spans="7:7" x14ac:dyDescent="0.3">
      <c r="G120" s="135"/>
    </row>
    <row r="121" spans="7:7" x14ac:dyDescent="0.3">
      <c r="G121" s="135"/>
    </row>
    <row r="122" spans="7:7" x14ac:dyDescent="0.3">
      <c r="G122" s="135"/>
    </row>
    <row r="123" spans="7:7" x14ac:dyDescent="0.3">
      <c r="G123" s="135"/>
    </row>
    <row r="124" spans="7:7" x14ac:dyDescent="0.3">
      <c r="G124" s="135"/>
    </row>
    <row r="125" spans="7:7" x14ac:dyDescent="0.3">
      <c r="G125" s="135"/>
    </row>
    <row r="126" spans="7:7" x14ac:dyDescent="0.3">
      <c r="G126" s="135"/>
    </row>
    <row r="127" spans="7:7" x14ac:dyDescent="0.3">
      <c r="G127" s="135"/>
    </row>
    <row r="128" spans="7:7" x14ac:dyDescent="0.3">
      <c r="G128" s="135"/>
    </row>
    <row r="129" spans="7:7" x14ac:dyDescent="0.3">
      <c r="G129" s="135"/>
    </row>
    <row r="130" spans="7:7" x14ac:dyDescent="0.3">
      <c r="G130" s="135"/>
    </row>
    <row r="131" spans="7:7" x14ac:dyDescent="0.3">
      <c r="G131" s="135"/>
    </row>
    <row r="132" spans="7:7" x14ac:dyDescent="0.3">
      <c r="G132" s="135"/>
    </row>
    <row r="133" spans="7:7" x14ac:dyDescent="0.3">
      <c r="G133" s="135"/>
    </row>
    <row r="134" spans="7:7" x14ac:dyDescent="0.3">
      <c r="G134" s="135"/>
    </row>
    <row r="135" spans="7:7" x14ac:dyDescent="0.3">
      <c r="G135" s="135"/>
    </row>
    <row r="136" spans="7:7" x14ac:dyDescent="0.3">
      <c r="G136" s="135"/>
    </row>
    <row r="137" spans="7:7" x14ac:dyDescent="0.3">
      <c r="G137" s="135"/>
    </row>
    <row r="138" spans="7:7" x14ac:dyDescent="0.3">
      <c r="G138" s="135"/>
    </row>
    <row r="139" spans="7:7" x14ac:dyDescent="0.3">
      <c r="G139" s="135"/>
    </row>
    <row r="140" spans="7:7" x14ac:dyDescent="0.3">
      <c r="G140" s="135"/>
    </row>
    <row r="141" spans="7:7" x14ac:dyDescent="0.3">
      <c r="G141" s="135"/>
    </row>
    <row r="142" spans="7:7" x14ac:dyDescent="0.3">
      <c r="G142" s="135"/>
    </row>
    <row r="143" spans="7:7" x14ac:dyDescent="0.3">
      <c r="G143" s="135"/>
    </row>
    <row r="144" spans="7:7" x14ac:dyDescent="0.3">
      <c r="G144" s="135"/>
    </row>
    <row r="145" spans="7:7" x14ac:dyDescent="0.3">
      <c r="G145" s="135"/>
    </row>
    <row r="146" spans="7:7" x14ac:dyDescent="0.3">
      <c r="G146" s="135"/>
    </row>
    <row r="147" spans="7:7" x14ac:dyDescent="0.3">
      <c r="G147" s="135"/>
    </row>
    <row r="148" spans="7:7" x14ac:dyDescent="0.3">
      <c r="G148" s="135"/>
    </row>
    <row r="149" spans="7:7" x14ac:dyDescent="0.3">
      <c r="G149" s="135"/>
    </row>
    <row r="150" spans="7:7" x14ac:dyDescent="0.3">
      <c r="G150" s="135"/>
    </row>
    <row r="151" spans="7:7" x14ac:dyDescent="0.3">
      <c r="G151" s="135"/>
    </row>
    <row r="152" spans="7:7" x14ac:dyDescent="0.3">
      <c r="G152" s="135"/>
    </row>
    <row r="153" spans="7:7" x14ac:dyDescent="0.3">
      <c r="G153" s="135"/>
    </row>
    <row r="154" spans="7:7" x14ac:dyDescent="0.3">
      <c r="G154" s="135"/>
    </row>
    <row r="155" spans="7:7" x14ac:dyDescent="0.3">
      <c r="G155" s="135"/>
    </row>
    <row r="156" spans="7:7" x14ac:dyDescent="0.3">
      <c r="G156" s="135"/>
    </row>
    <row r="157" spans="7:7" x14ac:dyDescent="0.3">
      <c r="G157" s="135"/>
    </row>
    <row r="158" spans="7:7" x14ac:dyDescent="0.3">
      <c r="G158" s="135"/>
    </row>
    <row r="159" spans="7:7" x14ac:dyDescent="0.3">
      <c r="G159" s="135"/>
    </row>
    <row r="160" spans="7:7" x14ac:dyDescent="0.3">
      <c r="G160" s="135"/>
    </row>
    <row r="161" spans="7:7" x14ac:dyDescent="0.3">
      <c r="G161" s="135"/>
    </row>
    <row r="162" spans="7:7" x14ac:dyDescent="0.3">
      <c r="G162" s="135"/>
    </row>
    <row r="163" spans="7:7" x14ac:dyDescent="0.3">
      <c r="G163" s="135"/>
    </row>
    <row r="164" spans="7:7" x14ac:dyDescent="0.3">
      <c r="G164" s="135"/>
    </row>
    <row r="165" spans="7:7" x14ac:dyDescent="0.3">
      <c r="G165" s="135"/>
    </row>
    <row r="166" spans="7:7" x14ac:dyDescent="0.3">
      <c r="G166" s="135"/>
    </row>
    <row r="167" spans="7:7" x14ac:dyDescent="0.3">
      <c r="G167" s="135"/>
    </row>
    <row r="168" spans="7:7" x14ac:dyDescent="0.3">
      <c r="G168" s="135"/>
    </row>
    <row r="169" spans="7:7" x14ac:dyDescent="0.3">
      <c r="G169" s="135"/>
    </row>
    <row r="170" spans="7:7" x14ac:dyDescent="0.3">
      <c r="G170" s="135"/>
    </row>
    <row r="171" spans="7:7" x14ac:dyDescent="0.3">
      <c r="G171" s="135"/>
    </row>
    <row r="172" spans="7:7" x14ac:dyDescent="0.3">
      <c r="G172" s="135"/>
    </row>
    <row r="173" spans="7:7" x14ac:dyDescent="0.3">
      <c r="G173" s="135"/>
    </row>
    <row r="174" spans="7:7" x14ac:dyDescent="0.3">
      <c r="G174" s="135"/>
    </row>
    <row r="175" spans="7:7" x14ac:dyDescent="0.3">
      <c r="G175" s="135"/>
    </row>
    <row r="176" spans="7:7" x14ac:dyDescent="0.3">
      <c r="G176" s="135"/>
    </row>
    <row r="177" spans="7:7" x14ac:dyDescent="0.3">
      <c r="G177" s="135"/>
    </row>
    <row r="178" spans="7:7" x14ac:dyDescent="0.3">
      <c r="G178" s="135"/>
    </row>
    <row r="179" spans="7:7" x14ac:dyDescent="0.3">
      <c r="G179" s="135"/>
    </row>
    <row r="180" spans="7:7" x14ac:dyDescent="0.3">
      <c r="G180" s="135"/>
    </row>
    <row r="181" spans="7:7" x14ac:dyDescent="0.3">
      <c r="G181" s="135"/>
    </row>
    <row r="182" spans="7:7" x14ac:dyDescent="0.3">
      <c r="G182" s="135"/>
    </row>
    <row r="183" spans="7:7" x14ac:dyDescent="0.3">
      <c r="G183" s="135"/>
    </row>
    <row r="184" spans="7:7" x14ac:dyDescent="0.3">
      <c r="G184" s="135"/>
    </row>
    <row r="185" spans="7:7" x14ac:dyDescent="0.3">
      <c r="G185" s="135"/>
    </row>
    <row r="186" spans="7:7" x14ac:dyDescent="0.3">
      <c r="G186" s="135"/>
    </row>
    <row r="187" spans="7:7" x14ac:dyDescent="0.3">
      <c r="G187" s="135"/>
    </row>
    <row r="188" spans="7:7" x14ac:dyDescent="0.3">
      <c r="G188" s="135"/>
    </row>
    <row r="189" spans="7:7" x14ac:dyDescent="0.3">
      <c r="G189" s="135"/>
    </row>
    <row r="190" spans="7:7" x14ac:dyDescent="0.3">
      <c r="G190" s="135"/>
    </row>
    <row r="191" spans="7:7" x14ac:dyDescent="0.3">
      <c r="G191" s="135"/>
    </row>
    <row r="192" spans="7:7" x14ac:dyDescent="0.3">
      <c r="G192" s="135"/>
    </row>
    <row r="193" spans="7:7" x14ac:dyDescent="0.3">
      <c r="G193" s="135"/>
    </row>
    <row r="194" spans="7:7" x14ac:dyDescent="0.3">
      <c r="G194" s="135"/>
    </row>
    <row r="195" spans="7:7" x14ac:dyDescent="0.3">
      <c r="G195" s="135"/>
    </row>
    <row r="196" spans="7:7" x14ac:dyDescent="0.3">
      <c r="G196" s="135"/>
    </row>
    <row r="197" spans="7:7" x14ac:dyDescent="0.3">
      <c r="G197" s="135"/>
    </row>
    <row r="198" spans="7:7" x14ac:dyDescent="0.3">
      <c r="G198" s="135"/>
    </row>
    <row r="199" spans="7:7" x14ac:dyDescent="0.3">
      <c r="G199" s="135"/>
    </row>
    <row r="200" spans="7:7" x14ac:dyDescent="0.3">
      <c r="G200" s="135"/>
    </row>
    <row r="201" spans="7:7" x14ac:dyDescent="0.3">
      <c r="G201" s="135"/>
    </row>
    <row r="202" spans="7:7" x14ac:dyDescent="0.3">
      <c r="G202" s="135"/>
    </row>
    <row r="203" spans="7:7" x14ac:dyDescent="0.3">
      <c r="G203" s="135"/>
    </row>
    <row r="204" spans="7:7" x14ac:dyDescent="0.3">
      <c r="G204" s="135"/>
    </row>
    <row r="205" spans="7:7" x14ac:dyDescent="0.3">
      <c r="G205" s="135"/>
    </row>
    <row r="206" spans="7:7" x14ac:dyDescent="0.3">
      <c r="G206" s="135"/>
    </row>
    <row r="207" spans="7:7" x14ac:dyDescent="0.3">
      <c r="G207" s="135"/>
    </row>
    <row r="208" spans="7:7" x14ac:dyDescent="0.3">
      <c r="G208" s="135"/>
    </row>
    <row r="209" spans="7:7" x14ac:dyDescent="0.3">
      <c r="G209" s="135"/>
    </row>
    <row r="210" spans="7:7" x14ac:dyDescent="0.3">
      <c r="G210" s="135"/>
    </row>
    <row r="211" spans="7:7" x14ac:dyDescent="0.3">
      <c r="G211" s="135"/>
    </row>
    <row r="212" spans="7:7" x14ac:dyDescent="0.3">
      <c r="G212" s="135"/>
    </row>
    <row r="213" spans="7:7" x14ac:dyDescent="0.3">
      <c r="G213" s="135"/>
    </row>
    <row r="214" spans="7:7" x14ac:dyDescent="0.3">
      <c r="G214" s="135"/>
    </row>
    <row r="215" spans="7:7" x14ac:dyDescent="0.3">
      <c r="G215" s="135"/>
    </row>
    <row r="216" spans="7:7" x14ac:dyDescent="0.3">
      <c r="G216" s="135"/>
    </row>
    <row r="217" spans="7:7" x14ac:dyDescent="0.3">
      <c r="G217" s="135"/>
    </row>
    <row r="218" spans="7:7" x14ac:dyDescent="0.3">
      <c r="G218" s="135"/>
    </row>
    <row r="219" spans="7:7" x14ac:dyDescent="0.3">
      <c r="G219" s="135"/>
    </row>
    <row r="220" spans="7:7" x14ac:dyDescent="0.3">
      <c r="G220" s="135"/>
    </row>
    <row r="221" spans="7:7" x14ac:dyDescent="0.3">
      <c r="G221" s="135"/>
    </row>
    <row r="222" spans="7:7" x14ac:dyDescent="0.3">
      <c r="G222" s="135"/>
    </row>
    <row r="223" spans="7:7" x14ac:dyDescent="0.3">
      <c r="G223" s="135"/>
    </row>
    <row r="224" spans="7:7" x14ac:dyDescent="0.3">
      <c r="G224" s="135"/>
    </row>
    <row r="225" spans="7:7" x14ac:dyDescent="0.3">
      <c r="G225" s="135"/>
    </row>
    <row r="226" spans="7:7" x14ac:dyDescent="0.3">
      <c r="G226" s="135"/>
    </row>
    <row r="227" spans="7:7" x14ac:dyDescent="0.3">
      <c r="G227" s="135"/>
    </row>
    <row r="228" spans="7:7" x14ac:dyDescent="0.3">
      <c r="G228" s="135"/>
    </row>
    <row r="229" spans="7:7" x14ac:dyDescent="0.3">
      <c r="G229" s="135"/>
    </row>
    <row r="230" spans="7:7" x14ac:dyDescent="0.3">
      <c r="G230" s="135"/>
    </row>
    <row r="231" spans="7:7" x14ac:dyDescent="0.3">
      <c r="G231" s="135"/>
    </row>
    <row r="232" spans="7:7" x14ac:dyDescent="0.3">
      <c r="G232" s="135"/>
    </row>
    <row r="233" spans="7:7" x14ac:dyDescent="0.3">
      <c r="G233" s="135"/>
    </row>
    <row r="234" spans="7:7" x14ac:dyDescent="0.3">
      <c r="G234" s="135"/>
    </row>
    <row r="235" spans="7:7" x14ac:dyDescent="0.3">
      <c r="G235" s="135"/>
    </row>
    <row r="236" spans="7:7" x14ac:dyDescent="0.3">
      <c r="G236" s="135"/>
    </row>
    <row r="237" spans="7:7" x14ac:dyDescent="0.3">
      <c r="G237" s="135"/>
    </row>
    <row r="238" spans="7:7" x14ac:dyDescent="0.3">
      <c r="G238" s="135"/>
    </row>
    <row r="239" spans="7:7" x14ac:dyDescent="0.3">
      <c r="G239" s="135"/>
    </row>
    <row r="240" spans="7:7" x14ac:dyDescent="0.3">
      <c r="G240" s="135"/>
    </row>
    <row r="241" spans="7:7" x14ac:dyDescent="0.3">
      <c r="G241" s="135"/>
    </row>
    <row r="242" spans="7:7" x14ac:dyDescent="0.3">
      <c r="G242" s="135"/>
    </row>
    <row r="243" spans="7:7" x14ac:dyDescent="0.3">
      <c r="G243" s="135"/>
    </row>
    <row r="244" spans="7:7" x14ac:dyDescent="0.3">
      <c r="G244" s="135"/>
    </row>
    <row r="245" spans="7:7" x14ac:dyDescent="0.3">
      <c r="G245" s="135"/>
    </row>
    <row r="246" spans="7:7" x14ac:dyDescent="0.3">
      <c r="G246" s="135"/>
    </row>
    <row r="247" spans="7:7" x14ac:dyDescent="0.3">
      <c r="G247" s="135"/>
    </row>
    <row r="248" spans="7:7" x14ac:dyDescent="0.3">
      <c r="G248" s="135"/>
    </row>
    <row r="249" spans="7:7" x14ac:dyDescent="0.3">
      <c r="G249" s="135"/>
    </row>
    <row r="250" spans="7:7" x14ac:dyDescent="0.3">
      <c r="G250" s="135"/>
    </row>
    <row r="251" spans="7:7" x14ac:dyDescent="0.3">
      <c r="G251" s="135"/>
    </row>
    <row r="252" spans="7:7" x14ac:dyDescent="0.3">
      <c r="G252" s="135"/>
    </row>
    <row r="253" spans="7:7" x14ac:dyDescent="0.3">
      <c r="G253" s="135"/>
    </row>
    <row r="254" spans="7:7" x14ac:dyDescent="0.3">
      <c r="G254" s="135"/>
    </row>
    <row r="255" spans="7:7" x14ac:dyDescent="0.3">
      <c r="G255" s="135"/>
    </row>
    <row r="256" spans="7:7" x14ac:dyDescent="0.3">
      <c r="G256" s="135"/>
    </row>
    <row r="257" spans="7:7" x14ac:dyDescent="0.3">
      <c r="G257" s="135"/>
    </row>
    <row r="258" spans="7:7" x14ac:dyDescent="0.3">
      <c r="G258" s="135"/>
    </row>
    <row r="259" spans="7:7" x14ac:dyDescent="0.3">
      <c r="G259" s="135"/>
    </row>
    <row r="260" spans="7:7" x14ac:dyDescent="0.3">
      <c r="G260" s="135"/>
    </row>
    <row r="261" spans="7:7" x14ac:dyDescent="0.3">
      <c r="G261" s="135"/>
    </row>
    <row r="262" spans="7:7" x14ac:dyDescent="0.3">
      <c r="G262" s="135"/>
    </row>
    <row r="263" spans="7:7" x14ac:dyDescent="0.3">
      <c r="G263" s="135"/>
    </row>
    <row r="264" spans="7:7" x14ac:dyDescent="0.3">
      <c r="G264" s="135"/>
    </row>
    <row r="265" spans="7:7" x14ac:dyDescent="0.3">
      <c r="G265" s="135"/>
    </row>
    <row r="266" spans="7:7" x14ac:dyDescent="0.3">
      <c r="G266" s="135"/>
    </row>
    <row r="267" spans="7:7" x14ac:dyDescent="0.3">
      <c r="G267" s="135"/>
    </row>
    <row r="268" spans="7:7" x14ac:dyDescent="0.3">
      <c r="G268" s="135"/>
    </row>
    <row r="269" spans="7:7" x14ac:dyDescent="0.3">
      <c r="G269" s="135"/>
    </row>
    <row r="270" spans="7:7" x14ac:dyDescent="0.3">
      <c r="G270" s="135"/>
    </row>
    <row r="271" spans="7:7" x14ac:dyDescent="0.3">
      <c r="G271" s="135"/>
    </row>
    <row r="272" spans="7:7" x14ac:dyDescent="0.3">
      <c r="G272" s="135"/>
    </row>
    <row r="273" spans="7:7" x14ac:dyDescent="0.3">
      <c r="G273" s="135"/>
    </row>
    <row r="274" spans="7:7" x14ac:dyDescent="0.3">
      <c r="G274" s="135"/>
    </row>
    <row r="275" spans="7:7" x14ac:dyDescent="0.3">
      <c r="G275" s="135"/>
    </row>
    <row r="276" spans="7:7" x14ac:dyDescent="0.3">
      <c r="G276" s="135"/>
    </row>
    <row r="277" spans="7:7" x14ac:dyDescent="0.3">
      <c r="G277" s="135"/>
    </row>
    <row r="278" spans="7:7" x14ac:dyDescent="0.3">
      <c r="G278" s="135"/>
    </row>
    <row r="279" spans="7:7" x14ac:dyDescent="0.3">
      <c r="G279" s="135"/>
    </row>
    <row r="280" spans="7:7" x14ac:dyDescent="0.3">
      <c r="G280" s="135"/>
    </row>
    <row r="281" spans="7:7" x14ac:dyDescent="0.3">
      <c r="G281" s="135"/>
    </row>
    <row r="282" spans="7:7" x14ac:dyDescent="0.3">
      <c r="G282" s="135"/>
    </row>
    <row r="283" spans="7:7" x14ac:dyDescent="0.3">
      <c r="G283" s="135"/>
    </row>
    <row r="284" spans="7:7" x14ac:dyDescent="0.3">
      <c r="G284" s="135"/>
    </row>
    <row r="285" spans="7:7" x14ac:dyDescent="0.3">
      <c r="G285" s="135"/>
    </row>
    <row r="286" spans="7:7" x14ac:dyDescent="0.3">
      <c r="G286" s="135"/>
    </row>
    <row r="287" spans="7:7" x14ac:dyDescent="0.3">
      <c r="G287" s="135"/>
    </row>
    <row r="288" spans="7:7" x14ac:dyDescent="0.3">
      <c r="G288" s="135"/>
    </row>
    <row r="289" spans="7:7" x14ac:dyDescent="0.3">
      <c r="G289" s="135"/>
    </row>
    <row r="290" spans="7:7" x14ac:dyDescent="0.3">
      <c r="G290" s="135"/>
    </row>
    <row r="291" spans="7:7" x14ac:dyDescent="0.3">
      <c r="G291" s="135"/>
    </row>
    <row r="292" spans="7:7" x14ac:dyDescent="0.3">
      <c r="G292" s="135"/>
    </row>
    <row r="293" spans="7:7" x14ac:dyDescent="0.3">
      <c r="G293" s="135"/>
    </row>
    <row r="294" spans="7:7" x14ac:dyDescent="0.3">
      <c r="G294" s="135"/>
    </row>
    <row r="295" spans="7:7" x14ac:dyDescent="0.3">
      <c r="G295" s="135"/>
    </row>
    <row r="296" spans="7:7" x14ac:dyDescent="0.3">
      <c r="G296" s="135"/>
    </row>
    <row r="297" spans="7:7" x14ac:dyDescent="0.3">
      <c r="G297" s="135"/>
    </row>
    <row r="298" spans="7:7" x14ac:dyDescent="0.3">
      <c r="G298" s="135"/>
    </row>
    <row r="299" spans="7:7" x14ac:dyDescent="0.3">
      <c r="G299" s="135"/>
    </row>
    <row r="300" spans="7:7" x14ac:dyDescent="0.3">
      <c r="G300" s="135"/>
    </row>
    <row r="301" spans="7:7" x14ac:dyDescent="0.3">
      <c r="G301" s="135"/>
    </row>
    <row r="302" spans="7:7" x14ac:dyDescent="0.3">
      <c r="G302" s="135"/>
    </row>
    <row r="303" spans="7:7" x14ac:dyDescent="0.3">
      <c r="G303" s="135"/>
    </row>
    <row r="304" spans="7:7" x14ac:dyDescent="0.3">
      <c r="G304" s="135"/>
    </row>
    <row r="305" spans="7:7" x14ac:dyDescent="0.3">
      <c r="G305" s="135"/>
    </row>
    <row r="306" spans="7:7" x14ac:dyDescent="0.3">
      <c r="G306" s="135"/>
    </row>
    <row r="307" spans="7:7" x14ac:dyDescent="0.3">
      <c r="G307" s="135"/>
    </row>
    <row r="308" spans="7:7" x14ac:dyDescent="0.3">
      <c r="G308" s="135"/>
    </row>
    <row r="309" spans="7:7" x14ac:dyDescent="0.3">
      <c r="G309" s="135"/>
    </row>
    <row r="310" spans="7:7" x14ac:dyDescent="0.3">
      <c r="G310" s="135"/>
    </row>
    <row r="311" spans="7:7" x14ac:dyDescent="0.3">
      <c r="G311" s="135"/>
    </row>
    <row r="312" spans="7:7" x14ac:dyDescent="0.3">
      <c r="G312" s="135"/>
    </row>
    <row r="313" spans="7:7" x14ac:dyDescent="0.3">
      <c r="G313" s="135"/>
    </row>
    <row r="314" spans="7:7" x14ac:dyDescent="0.3">
      <c r="G314" s="135"/>
    </row>
    <row r="315" spans="7:7" x14ac:dyDescent="0.3">
      <c r="G315" s="135"/>
    </row>
    <row r="316" spans="7:7" x14ac:dyDescent="0.3">
      <c r="G316" s="135"/>
    </row>
    <row r="317" spans="7:7" x14ac:dyDescent="0.3">
      <c r="G317" s="135"/>
    </row>
    <row r="318" spans="7:7" x14ac:dyDescent="0.3">
      <c r="G318" s="135"/>
    </row>
    <row r="319" spans="7:7" x14ac:dyDescent="0.3">
      <c r="G319" s="135"/>
    </row>
    <row r="320" spans="7:7" x14ac:dyDescent="0.3">
      <c r="G320" s="135"/>
    </row>
    <row r="321" spans="7:7" x14ac:dyDescent="0.3">
      <c r="G321" s="135"/>
    </row>
    <row r="322" spans="7:7" x14ac:dyDescent="0.3">
      <c r="G322" s="135"/>
    </row>
    <row r="323" spans="7:7" x14ac:dyDescent="0.3">
      <c r="G323" s="135"/>
    </row>
    <row r="324" spans="7:7" x14ac:dyDescent="0.3">
      <c r="G324" s="135"/>
    </row>
    <row r="325" spans="7:7" x14ac:dyDescent="0.3">
      <c r="G325" s="135"/>
    </row>
    <row r="326" spans="7:7" x14ac:dyDescent="0.3">
      <c r="G326" s="135"/>
    </row>
    <row r="327" spans="7:7" x14ac:dyDescent="0.3">
      <c r="G327" s="135"/>
    </row>
    <row r="328" spans="7:7" x14ac:dyDescent="0.3">
      <c r="G328" s="135"/>
    </row>
    <row r="329" spans="7:7" x14ac:dyDescent="0.3">
      <c r="G329" s="135"/>
    </row>
    <row r="330" spans="7:7" x14ac:dyDescent="0.3">
      <c r="G330" s="135"/>
    </row>
    <row r="331" spans="7:7" x14ac:dyDescent="0.3">
      <c r="G331" s="135"/>
    </row>
    <row r="332" spans="7:7" x14ac:dyDescent="0.3">
      <c r="G332" s="135"/>
    </row>
    <row r="333" spans="7:7" x14ac:dyDescent="0.3">
      <c r="G333" s="135"/>
    </row>
    <row r="334" spans="7:7" x14ac:dyDescent="0.3">
      <c r="G334" s="135"/>
    </row>
    <row r="335" spans="7:7" x14ac:dyDescent="0.3">
      <c r="G335" s="135"/>
    </row>
    <row r="336" spans="7:7" x14ac:dyDescent="0.3">
      <c r="G336" s="135"/>
    </row>
    <row r="337" spans="7:7" x14ac:dyDescent="0.3">
      <c r="G337" s="135"/>
    </row>
    <row r="338" spans="7:7" x14ac:dyDescent="0.3">
      <c r="G338" s="135"/>
    </row>
    <row r="339" spans="7:7" x14ac:dyDescent="0.3">
      <c r="G339" s="135"/>
    </row>
    <row r="340" spans="7:7" x14ac:dyDescent="0.3">
      <c r="G340" s="135"/>
    </row>
    <row r="341" spans="7:7" x14ac:dyDescent="0.3">
      <c r="G341" s="135"/>
    </row>
    <row r="342" spans="7:7" x14ac:dyDescent="0.3">
      <c r="G342" s="135"/>
    </row>
    <row r="343" spans="7:7" x14ac:dyDescent="0.3">
      <c r="G343" s="135"/>
    </row>
    <row r="344" spans="7:7" x14ac:dyDescent="0.3">
      <c r="G344" s="135"/>
    </row>
    <row r="345" spans="7:7" x14ac:dyDescent="0.3">
      <c r="G345" s="135"/>
    </row>
    <row r="346" spans="7:7" x14ac:dyDescent="0.3">
      <c r="G346" s="135"/>
    </row>
    <row r="347" spans="7:7" x14ac:dyDescent="0.3">
      <c r="G347" s="135"/>
    </row>
    <row r="348" spans="7:7" x14ac:dyDescent="0.3">
      <c r="G348" s="135"/>
    </row>
    <row r="349" spans="7:7" x14ac:dyDescent="0.3">
      <c r="G349" s="135"/>
    </row>
    <row r="350" spans="7:7" x14ac:dyDescent="0.3">
      <c r="G350" s="135"/>
    </row>
    <row r="351" spans="7:7" x14ac:dyDescent="0.3">
      <c r="G351" s="135"/>
    </row>
    <row r="352" spans="7:7" x14ac:dyDescent="0.3">
      <c r="G352" s="135"/>
    </row>
    <row r="353" spans="7:7" x14ac:dyDescent="0.3">
      <c r="G353" s="135"/>
    </row>
    <row r="354" spans="7:7" x14ac:dyDescent="0.3">
      <c r="G354" s="135"/>
    </row>
    <row r="355" spans="7:7" x14ac:dyDescent="0.3">
      <c r="G355" s="135"/>
    </row>
    <row r="356" spans="7:7" x14ac:dyDescent="0.3">
      <c r="G356" s="135"/>
    </row>
    <row r="357" spans="7:7" x14ac:dyDescent="0.3">
      <c r="G357" s="135"/>
    </row>
    <row r="358" spans="7:7" x14ac:dyDescent="0.3">
      <c r="G358" s="135"/>
    </row>
    <row r="359" spans="7:7" x14ac:dyDescent="0.3">
      <c r="G359" s="135"/>
    </row>
    <row r="360" spans="7:7" x14ac:dyDescent="0.3">
      <c r="G360" s="135"/>
    </row>
    <row r="361" spans="7:7" x14ac:dyDescent="0.3">
      <c r="G361" s="135"/>
    </row>
    <row r="362" spans="7:7" x14ac:dyDescent="0.3">
      <c r="G362" s="135"/>
    </row>
    <row r="363" spans="7:7" x14ac:dyDescent="0.3">
      <c r="G363" s="135"/>
    </row>
    <row r="364" spans="7:7" x14ac:dyDescent="0.3">
      <c r="G364" s="135"/>
    </row>
    <row r="365" spans="7:7" x14ac:dyDescent="0.3">
      <c r="G365" s="135"/>
    </row>
    <row r="366" spans="7:7" x14ac:dyDescent="0.3">
      <c r="G366" s="135"/>
    </row>
    <row r="367" spans="7:7" x14ac:dyDescent="0.3">
      <c r="G367" s="135"/>
    </row>
    <row r="368" spans="7:7" x14ac:dyDescent="0.3">
      <c r="G368" s="135"/>
    </row>
    <row r="369" spans="7:7" x14ac:dyDescent="0.3">
      <c r="G369" s="135"/>
    </row>
    <row r="370" spans="7:7" x14ac:dyDescent="0.3">
      <c r="G370" s="135"/>
    </row>
    <row r="371" spans="7:7" x14ac:dyDescent="0.3">
      <c r="G371" s="135"/>
    </row>
    <row r="372" spans="7:7" x14ac:dyDescent="0.3">
      <c r="G372" s="135"/>
    </row>
    <row r="373" spans="7:7" x14ac:dyDescent="0.3">
      <c r="G373" s="135"/>
    </row>
    <row r="374" spans="7:7" x14ac:dyDescent="0.3">
      <c r="G374" s="135"/>
    </row>
    <row r="375" spans="7:7" x14ac:dyDescent="0.3">
      <c r="G375" s="135"/>
    </row>
    <row r="376" spans="7:7" x14ac:dyDescent="0.3">
      <c r="G376" s="135"/>
    </row>
    <row r="377" spans="7:7" x14ac:dyDescent="0.3">
      <c r="G377" s="135"/>
    </row>
    <row r="378" spans="7:7" x14ac:dyDescent="0.3">
      <c r="G378" s="135"/>
    </row>
    <row r="379" spans="7:7" x14ac:dyDescent="0.3">
      <c r="G379" s="135"/>
    </row>
    <row r="380" spans="7:7" x14ac:dyDescent="0.3">
      <c r="G380" s="135"/>
    </row>
    <row r="381" spans="7:7" x14ac:dyDescent="0.3">
      <c r="G381" s="135"/>
    </row>
    <row r="382" spans="7:7" x14ac:dyDescent="0.3">
      <c r="G382" s="135"/>
    </row>
    <row r="383" spans="7:7" x14ac:dyDescent="0.3">
      <c r="G383" s="135"/>
    </row>
    <row r="384" spans="7:7" x14ac:dyDescent="0.3">
      <c r="G384" s="135"/>
    </row>
    <row r="385" spans="7:7" x14ac:dyDescent="0.3">
      <c r="G385" s="135"/>
    </row>
    <row r="386" spans="7:7" x14ac:dyDescent="0.3">
      <c r="G386" s="135"/>
    </row>
    <row r="387" spans="7:7" x14ac:dyDescent="0.3">
      <c r="G387" s="135"/>
    </row>
    <row r="388" spans="7:7" x14ac:dyDescent="0.3">
      <c r="G388" s="135"/>
    </row>
    <row r="389" spans="7:7" x14ac:dyDescent="0.3">
      <c r="G389" s="135"/>
    </row>
    <row r="390" spans="7:7" x14ac:dyDescent="0.3">
      <c r="G390" s="135"/>
    </row>
    <row r="391" spans="7:7" x14ac:dyDescent="0.3">
      <c r="G391" s="135"/>
    </row>
    <row r="392" spans="7:7" x14ac:dyDescent="0.3">
      <c r="G392" s="135"/>
    </row>
    <row r="393" spans="7:7" x14ac:dyDescent="0.3">
      <c r="G393" s="135"/>
    </row>
    <row r="394" spans="7:7" x14ac:dyDescent="0.3">
      <c r="G394" s="135"/>
    </row>
    <row r="395" spans="7:7" x14ac:dyDescent="0.3">
      <c r="G395" s="135"/>
    </row>
    <row r="396" spans="7:7" x14ac:dyDescent="0.3">
      <c r="G396" s="135"/>
    </row>
    <row r="397" spans="7:7" x14ac:dyDescent="0.3">
      <c r="G397" s="135"/>
    </row>
    <row r="398" spans="7:7" x14ac:dyDescent="0.3">
      <c r="G398" s="135"/>
    </row>
    <row r="399" spans="7:7" x14ac:dyDescent="0.3">
      <c r="G399" s="135"/>
    </row>
    <row r="400" spans="7:7" x14ac:dyDescent="0.3">
      <c r="G400" s="135"/>
    </row>
    <row r="401" spans="7:7" x14ac:dyDescent="0.3">
      <c r="G401" s="135"/>
    </row>
    <row r="402" spans="7:7" x14ac:dyDescent="0.3">
      <c r="G402" s="135"/>
    </row>
    <row r="403" spans="7:7" x14ac:dyDescent="0.3">
      <c r="G403" s="135"/>
    </row>
    <row r="404" spans="7:7" x14ac:dyDescent="0.3">
      <c r="G404" s="135"/>
    </row>
    <row r="405" spans="7:7" x14ac:dyDescent="0.3">
      <c r="G405" s="135"/>
    </row>
    <row r="406" spans="7:7" x14ac:dyDescent="0.3">
      <c r="G406" s="135"/>
    </row>
    <row r="407" spans="7:7" x14ac:dyDescent="0.3">
      <c r="G407" s="135"/>
    </row>
    <row r="408" spans="7:7" x14ac:dyDescent="0.3">
      <c r="G408" s="135"/>
    </row>
    <row r="409" spans="7:7" x14ac:dyDescent="0.3">
      <c r="G409" s="135"/>
    </row>
    <row r="410" spans="7:7" x14ac:dyDescent="0.3">
      <c r="G410" s="135"/>
    </row>
    <row r="411" spans="7:7" x14ac:dyDescent="0.3">
      <c r="G411" s="135"/>
    </row>
    <row r="412" spans="7:7" x14ac:dyDescent="0.3">
      <c r="G412" s="135"/>
    </row>
    <row r="413" spans="7:7" x14ac:dyDescent="0.3">
      <c r="G413" s="135"/>
    </row>
    <row r="414" spans="7:7" x14ac:dyDescent="0.3">
      <c r="G414" s="135"/>
    </row>
    <row r="415" spans="7:7" x14ac:dyDescent="0.3">
      <c r="G415" s="135"/>
    </row>
    <row r="416" spans="7:7" x14ac:dyDescent="0.3">
      <c r="G416" s="135"/>
    </row>
    <row r="417" spans="7:7" x14ac:dyDescent="0.3">
      <c r="G417" s="135"/>
    </row>
    <row r="418" spans="7:7" x14ac:dyDescent="0.3">
      <c r="G418" s="135"/>
    </row>
    <row r="419" spans="7:7" x14ac:dyDescent="0.3">
      <c r="G419" s="135"/>
    </row>
    <row r="420" spans="7:7" x14ac:dyDescent="0.3">
      <c r="G420" s="135"/>
    </row>
    <row r="421" spans="7:7" x14ac:dyDescent="0.3">
      <c r="G421" s="135"/>
    </row>
    <row r="422" spans="7:7" x14ac:dyDescent="0.3">
      <c r="G422" s="135"/>
    </row>
    <row r="423" spans="7:7" x14ac:dyDescent="0.3">
      <c r="G423" s="135"/>
    </row>
    <row r="424" spans="7:7" x14ac:dyDescent="0.3">
      <c r="G424" s="135"/>
    </row>
    <row r="425" spans="7:7" x14ac:dyDescent="0.3">
      <c r="G425" s="135"/>
    </row>
    <row r="426" spans="7:7" x14ac:dyDescent="0.3">
      <c r="G426" s="135"/>
    </row>
    <row r="427" spans="7:7" x14ac:dyDescent="0.3">
      <c r="G427" s="135"/>
    </row>
    <row r="428" spans="7:7" x14ac:dyDescent="0.3">
      <c r="G428" s="135"/>
    </row>
    <row r="429" spans="7:7" x14ac:dyDescent="0.3">
      <c r="G429" s="135"/>
    </row>
    <row r="430" spans="7:7" x14ac:dyDescent="0.3">
      <c r="G430" s="135"/>
    </row>
    <row r="431" spans="7:7" x14ac:dyDescent="0.3">
      <c r="G431" s="135"/>
    </row>
    <row r="432" spans="7:7" x14ac:dyDescent="0.3">
      <c r="G432" s="135"/>
    </row>
    <row r="433" spans="7:7" x14ac:dyDescent="0.3">
      <c r="G433" s="135"/>
    </row>
    <row r="434" spans="7:7" x14ac:dyDescent="0.3">
      <c r="G434" s="135"/>
    </row>
    <row r="435" spans="7:7" x14ac:dyDescent="0.3">
      <c r="G435" s="135"/>
    </row>
    <row r="436" spans="7:7" x14ac:dyDescent="0.3">
      <c r="G436" s="135"/>
    </row>
    <row r="437" spans="7:7" x14ac:dyDescent="0.3">
      <c r="G437" s="135"/>
    </row>
    <row r="438" spans="7:7" x14ac:dyDescent="0.3">
      <c r="G438" s="135"/>
    </row>
    <row r="439" spans="7:7" x14ac:dyDescent="0.3">
      <c r="G439" s="135"/>
    </row>
    <row r="440" spans="7:7" x14ac:dyDescent="0.3">
      <c r="G440" s="135"/>
    </row>
    <row r="441" spans="7:7" x14ac:dyDescent="0.3">
      <c r="G441" s="135"/>
    </row>
    <row r="442" spans="7:7" x14ac:dyDescent="0.3">
      <c r="G442" s="135"/>
    </row>
    <row r="443" spans="7:7" x14ac:dyDescent="0.3">
      <c r="G443" s="135"/>
    </row>
    <row r="444" spans="7:7" x14ac:dyDescent="0.3">
      <c r="G444" s="135"/>
    </row>
    <row r="445" spans="7:7" x14ac:dyDescent="0.3">
      <c r="G445" s="135"/>
    </row>
    <row r="446" spans="7:7" x14ac:dyDescent="0.3">
      <c r="G446" s="135"/>
    </row>
    <row r="447" spans="7:7" x14ac:dyDescent="0.3">
      <c r="G447" s="135"/>
    </row>
    <row r="448" spans="7:7" x14ac:dyDescent="0.3">
      <c r="G448" s="135"/>
    </row>
    <row r="449" spans="7:7" x14ac:dyDescent="0.3">
      <c r="G449" s="135"/>
    </row>
    <row r="450" spans="7:7" x14ac:dyDescent="0.3">
      <c r="G450" s="135"/>
    </row>
    <row r="451" spans="7:7" x14ac:dyDescent="0.3">
      <c r="G451" s="135"/>
    </row>
    <row r="452" spans="7:7" x14ac:dyDescent="0.3">
      <c r="G452" s="135"/>
    </row>
    <row r="453" spans="7:7" x14ac:dyDescent="0.3">
      <c r="G453" s="135"/>
    </row>
    <row r="454" spans="7:7" x14ac:dyDescent="0.3">
      <c r="G454" s="135"/>
    </row>
    <row r="455" spans="7:7" x14ac:dyDescent="0.3">
      <c r="G455" s="135"/>
    </row>
    <row r="456" spans="7:7" x14ac:dyDescent="0.3">
      <c r="G456" s="135"/>
    </row>
    <row r="457" spans="7:7" x14ac:dyDescent="0.3">
      <c r="G457" s="135"/>
    </row>
    <row r="458" spans="7:7" x14ac:dyDescent="0.3">
      <c r="G458" s="135"/>
    </row>
    <row r="459" spans="7:7" x14ac:dyDescent="0.3">
      <c r="G459" s="135"/>
    </row>
    <row r="460" spans="7:7" x14ac:dyDescent="0.3">
      <c r="G460" s="135"/>
    </row>
    <row r="461" spans="7:7" x14ac:dyDescent="0.3">
      <c r="G461" s="135"/>
    </row>
    <row r="462" spans="7:7" x14ac:dyDescent="0.3">
      <c r="G462" s="135"/>
    </row>
    <row r="463" spans="7:7" x14ac:dyDescent="0.3">
      <c r="G463" s="135"/>
    </row>
    <row r="464" spans="7:7" x14ac:dyDescent="0.3">
      <c r="G464" s="135"/>
    </row>
    <row r="465" spans="7:7" x14ac:dyDescent="0.3">
      <c r="G465" s="135"/>
    </row>
    <row r="466" spans="7:7" x14ac:dyDescent="0.3">
      <c r="G466" s="135"/>
    </row>
    <row r="467" spans="7:7" x14ac:dyDescent="0.3">
      <c r="G467" s="135"/>
    </row>
    <row r="468" spans="7:7" x14ac:dyDescent="0.3">
      <c r="G468" s="135"/>
    </row>
    <row r="469" spans="7:7" x14ac:dyDescent="0.3">
      <c r="G469" s="135"/>
    </row>
    <row r="470" spans="7:7" x14ac:dyDescent="0.3">
      <c r="G470" s="135"/>
    </row>
    <row r="471" spans="7:7" x14ac:dyDescent="0.3">
      <c r="G471" s="135"/>
    </row>
    <row r="472" spans="7:7" x14ac:dyDescent="0.3">
      <c r="G472" s="135"/>
    </row>
    <row r="473" spans="7:7" x14ac:dyDescent="0.3">
      <c r="G473" s="135"/>
    </row>
    <row r="474" spans="7:7" x14ac:dyDescent="0.3">
      <c r="G474" s="135"/>
    </row>
    <row r="475" spans="7:7" x14ac:dyDescent="0.3">
      <c r="G475" s="135"/>
    </row>
    <row r="476" spans="7:7" x14ac:dyDescent="0.3">
      <c r="G476" s="135"/>
    </row>
    <row r="477" spans="7:7" x14ac:dyDescent="0.3">
      <c r="G477" s="135"/>
    </row>
    <row r="478" spans="7:7" x14ac:dyDescent="0.3">
      <c r="G478" s="135"/>
    </row>
    <row r="479" spans="7:7" x14ac:dyDescent="0.3">
      <c r="G479" s="135"/>
    </row>
    <row r="480" spans="7:7" x14ac:dyDescent="0.3">
      <c r="G480" s="135"/>
    </row>
    <row r="481" spans="7:7" x14ac:dyDescent="0.3">
      <c r="G481" s="135"/>
    </row>
    <row r="482" spans="7:7" x14ac:dyDescent="0.3">
      <c r="G482" s="135"/>
    </row>
    <row r="483" spans="7:7" x14ac:dyDescent="0.3">
      <c r="G483" s="135"/>
    </row>
    <row r="484" spans="7:7" x14ac:dyDescent="0.3">
      <c r="G484" s="135"/>
    </row>
    <row r="485" spans="7:7" x14ac:dyDescent="0.3">
      <c r="G485" s="135"/>
    </row>
    <row r="486" spans="7:7" x14ac:dyDescent="0.3">
      <c r="G486" s="135"/>
    </row>
    <row r="487" spans="7:7" x14ac:dyDescent="0.3">
      <c r="G487" s="135"/>
    </row>
    <row r="488" spans="7:7" x14ac:dyDescent="0.3">
      <c r="G488" s="135"/>
    </row>
    <row r="489" spans="7:7" x14ac:dyDescent="0.3">
      <c r="G489" s="135"/>
    </row>
    <row r="490" spans="7:7" x14ac:dyDescent="0.3">
      <c r="G490" s="135"/>
    </row>
    <row r="491" spans="7:7" x14ac:dyDescent="0.3">
      <c r="G491" s="135"/>
    </row>
    <row r="492" spans="7:7" x14ac:dyDescent="0.3">
      <c r="G492" s="135"/>
    </row>
    <row r="493" spans="7:7" x14ac:dyDescent="0.3">
      <c r="G493" s="135"/>
    </row>
    <row r="494" spans="7:7" x14ac:dyDescent="0.3">
      <c r="G494" s="135"/>
    </row>
    <row r="495" spans="7:7" x14ac:dyDescent="0.3">
      <c r="G495" s="135"/>
    </row>
    <row r="496" spans="7:7" x14ac:dyDescent="0.3">
      <c r="G496" s="135"/>
    </row>
    <row r="497" spans="7:7" x14ac:dyDescent="0.3">
      <c r="G497" s="135"/>
    </row>
    <row r="498" spans="7:7" x14ac:dyDescent="0.3">
      <c r="G498" s="135"/>
    </row>
    <row r="499" spans="7:7" x14ac:dyDescent="0.3">
      <c r="G499" s="135"/>
    </row>
    <row r="500" spans="7:7" x14ac:dyDescent="0.3">
      <c r="G500" s="135"/>
    </row>
    <row r="501" spans="7:7" x14ac:dyDescent="0.3">
      <c r="G501" s="135"/>
    </row>
    <row r="502" spans="7:7" x14ac:dyDescent="0.3">
      <c r="G502" s="135"/>
    </row>
    <row r="503" spans="7:7" x14ac:dyDescent="0.3">
      <c r="G503" s="135"/>
    </row>
    <row r="504" spans="7:7" x14ac:dyDescent="0.3">
      <c r="G504" s="135"/>
    </row>
    <row r="505" spans="7:7" x14ac:dyDescent="0.3">
      <c r="G505" s="135"/>
    </row>
    <row r="506" spans="7:7" x14ac:dyDescent="0.3">
      <c r="G506" s="135"/>
    </row>
    <row r="507" spans="7:7" x14ac:dyDescent="0.3">
      <c r="G507" s="135"/>
    </row>
    <row r="508" spans="7:7" x14ac:dyDescent="0.3">
      <c r="G508" s="135"/>
    </row>
    <row r="509" spans="7:7" x14ac:dyDescent="0.3">
      <c r="G509" s="135"/>
    </row>
    <row r="510" spans="7:7" x14ac:dyDescent="0.3">
      <c r="G510" s="135"/>
    </row>
    <row r="511" spans="7:7" x14ac:dyDescent="0.3">
      <c r="G511" s="135"/>
    </row>
    <row r="512" spans="7:7" x14ac:dyDescent="0.3">
      <c r="G512" s="135"/>
    </row>
    <row r="513" spans="7:7" x14ac:dyDescent="0.3">
      <c r="G513" s="135"/>
    </row>
    <row r="514" spans="7:7" x14ac:dyDescent="0.3">
      <c r="G514" s="135"/>
    </row>
    <row r="515" spans="7:7" x14ac:dyDescent="0.3">
      <c r="G515" s="135"/>
    </row>
    <row r="516" spans="7:7" x14ac:dyDescent="0.3">
      <c r="G516" s="135"/>
    </row>
    <row r="517" spans="7:7" x14ac:dyDescent="0.3">
      <c r="G517" s="135"/>
    </row>
    <row r="518" spans="7:7" x14ac:dyDescent="0.3">
      <c r="G518" s="135"/>
    </row>
    <row r="519" spans="7:7" x14ac:dyDescent="0.3">
      <c r="G519" s="135"/>
    </row>
    <row r="520" spans="7:7" x14ac:dyDescent="0.3">
      <c r="G520" s="135"/>
    </row>
    <row r="521" spans="7:7" x14ac:dyDescent="0.3">
      <c r="G521" s="135"/>
    </row>
    <row r="522" spans="7:7" x14ac:dyDescent="0.3">
      <c r="G522" s="135"/>
    </row>
    <row r="523" spans="7:7" x14ac:dyDescent="0.3">
      <c r="G523" s="135"/>
    </row>
    <row r="524" spans="7:7" x14ac:dyDescent="0.3">
      <c r="G524" s="135"/>
    </row>
    <row r="525" spans="7:7" x14ac:dyDescent="0.3">
      <c r="G525" s="135"/>
    </row>
    <row r="526" spans="7:7" x14ac:dyDescent="0.3">
      <c r="G526" s="135"/>
    </row>
    <row r="527" spans="7:7" x14ac:dyDescent="0.3">
      <c r="G527" s="135"/>
    </row>
    <row r="528" spans="7:7" x14ac:dyDescent="0.3">
      <c r="G528" s="135"/>
    </row>
    <row r="529" spans="7:7" x14ac:dyDescent="0.3">
      <c r="G529" s="135"/>
    </row>
    <row r="530" spans="7:7" x14ac:dyDescent="0.3">
      <c r="G530" s="135"/>
    </row>
    <row r="531" spans="7:7" x14ac:dyDescent="0.3">
      <c r="G531" s="135"/>
    </row>
    <row r="532" spans="7:7" x14ac:dyDescent="0.3">
      <c r="G532" s="135"/>
    </row>
    <row r="533" spans="7:7" x14ac:dyDescent="0.3">
      <c r="G533" s="135"/>
    </row>
    <row r="534" spans="7:7" x14ac:dyDescent="0.3">
      <c r="G534" s="135"/>
    </row>
    <row r="535" spans="7:7" x14ac:dyDescent="0.3">
      <c r="G535" s="135"/>
    </row>
    <row r="536" spans="7:7" x14ac:dyDescent="0.3">
      <c r="G536" s="135"/>
    </row>
    <row r="537" spans="7:7" x14ac:dyDescent="0.3">
      <c r="G537" s="135"/>
    </row>
    <row r="538" spans="7:7" x14ac:dyDescent="0.3">
      <c r="G538" s="135"/>
    </row>
    <row r="539" spans="7:7" x14ac:dyDescent="0.3">
      <c r="G539" s="135"/>
    </row>
    <row r="540" spans="7:7" x14ac:dyDescent="0.3">
      <c r="G540" s="135"/>
    </row>
    <row r="541" spans="7:7" x14ac:dyDescent="0.3">
      <c r="G541" s="135"/>
    </row>
    <row r="542" spans="7:7" x14ac:dyDescent="0.3">
      <c r="G542" s="135"/>
    </row>
    <row r="543" spans="7:7" x14ac:dyDescent="0.3">
      <c r="G543" s="135"/>
    </row>
    <row r="544" spans="7:7" x14ac:dyDescent="0.3">
      <c r="G544" s="135"/>
    </row>
    <row r="545" spans="7:7" x14ac:dyDescent="0.3">
      <c r="G545" s="135"/>
    </row>
    <row r="546" spans="7:7" x14ac:dyDescent="0.3">
      <c r="G546" s="135"/>
    </row>
    <row r="547" spans="7:7" x14ac:dyDescent="0.3">
      <c r="G547" s="135"/>
    </row>
    <row r="548" spans="7:7" x14ac:dyDescent="0.3">
      <c r="G548" s="135"/>
    </row>
    <row r="549" spans="7:7" x14ac:dyDescent="0.3">
      <c r="G549" s="135"/>
    </row>
    <row r="550" spans="7:7" x14ac:dyDescent="0.3">
      <c r="G550" s="135"/>
    </row>
    <row r="551" spans="7:7" x14ac:dyDescent="0.3">
      <c r="G551" s="135"/>
    </row>
    <row r="552" spans="7:7" x14ac:dyDescent="0.3">
      <c r="G552" s="135"/>
    </row>
    <row r="553" spans="7:7" x14ac:dyDescent="0.3">
      <c r="G553" s="135"/>
    </row>
    <row r="554" spans="7:7" x14ac:dyDescent="0.3">
      <c r="G554" s="135"/>
    </row>
    <row r="555" spans="7:7" x14ac:dyDescent="0.3">
      <c r="G555" s="135"/>
    </row>
    <row r="556" spans="7:7" x14ac:dyDescent="0.3">
      <c r="G556" s="135"/>
    </row>
    <row r="557" spans="7:7" x14ac:dyDescent="0.3">
      <c r="G557" s="135"/>
    </row>
    <row r="558" spans="7:7" x14ac:dyDescent="0.3">
      <c r="G558" s="135"/>
    </row>
    <row r="559" spans="7:7" x14ac:dyDescent="0.3">
      <c r="G559" s="135"/>
    </row>
    <row r="560" spans="7:7" x14ac:dyDescent="0.3">
      <c r="G560" s="135"/>
    </row>
    <row r="561" spans="7:7" x14ac:dyDescent="0.3">
      <c r="G561" s="135"/>
    </row>
    <row r="562" spans="7:7" x14ac:dyDescent="0.3">
      <c r="G562" s="135"/>
    </row>
    <row r="563" spans="7:7" x14ac:dyDescent="0.3">
      <c r="G563" s="135"/>
    </row>
    <row r="564" spans="7:7" x14ac:dyDescent="0.3">
      <c r="G564" s="135"/>
    </row>
    <row r="565" spans="7:7" x14ac:dyDescent="0.3">
      <c r="G565" s="135"/>
    </row>
    <row r="566" spans="7:7" x14ac:dyDescent="0.3">
      <c r="G566" s="135"/>
    </row>
    <row r="567" spans="7:7" x14ac:dyDescent="0.3">
      <c r="G567" s="135"/>
    </row>
    <row r="568" spans="7:7" x14ac:dyDescent="0.3">
      <c r="G568" s="135"/>
    </row>
    <row r="569" spans="7:7" x14ac:dyDescent="0.3">
      <c r="G569" s="135"/>
    </row>
    <row r="570" spans="7:7" x14ac:dyDescent="0.3">
      <c r="G570" s="135"/>
    </row>
    <row r="571" spans="7:7" x14ac:dyDescent="0.3">
      <c r="G571" s="135"/>
    </row>
    <row r="572" spans="7:7" x14ac:dyDescent="0.3">
      <c r="G572" s="135"/>
    </row>
    <row r="573" spans="7:7" x14ac:dyDescent="0.3">
      <c r="G573" s="135"/>
    </row>
    <row r="574" spans="7:7" x14ac:dyDescent="0.3">
      <c r="G574" s="135"/>
    </row>
    <row r="575" spans="7:7" x14ac:dyDescent="0.3">
      <c r="G575" s="135"/>
    </row>
    <row r="576" spans="7:7" x14ac:dyDescent="0.3">
      <c r="G576" s="135"/>
    </row>
    <row r="577" spans="7:7" x14ac:dyDescent="0.3">
      <c r="G577" s="135"/>
    </row>
    <row r="578" spans="7:7" x14ac:dyDescent="0.3">
      <c r="G578" s="135"/>
    </row>
    <row r="579" spans="7:7" x14ac:dyDescent="0.3">
      <c r="G579" s="135"/>
    </row>
    <row r="580" spans="7:7" x14ac:dyDescent="0.3">
      <c r="G580" s="135"/>
    </row>
    <row r="581" spans="7:7" x14ac:dyDescent="0.3">
      <c r="G581" s="135"/>
    </row>
    <row r="582" spans="7:7" x14ac:dyDescent="0.3">
      <c r="G582" s="135"/>
    </row>
    <row r="583" spans="7:7" x14ac:dyDescent="0.3">
      <c r="G583" s="135"/>
    </row>
    <row r="584" spans="7:7" x14ac:dyDescent="0.3">
      <c r="G584" s="135"/>
    </row>
    <row r="585" spans="7:7" x14ac:dyDescent="0.3">
      <c r="G585" s="135"/>
    </row>
    <row r="586" spans="7:7" x14ac:dyDescent="0.3">
      <c r="G586" s="135"/>
    </row>
    <row r="587" spans="7:7" x14ac:dyDescent="0.3">
      <c r="G587" s="135"/>
    </row>
    <row r="588" spans="7:7" x14ac:dyDescent="0.3">
      <c r="G588" s="135"/>
    </row>
    <row r="589" spans="7:7" x14ac:dyDescent="0.3">
      <c r="G589" s="135"/>
    </row>
    <row r="590" spans="7:7" x14ac:dyDescent="0.3">
      <c r="G590" s="135"/>
    </row>
    <row r="591" spans="7:7" x14ac:dyDescent="0.3">
      <c r="G591" s="135"/>
    </row>
    <row r="592" spans="7:7" x14ac:dyDescent="0.3">
      <c r="G592" s="135"/>
    </row>
    <row r="593" spans="7:7" x14ac:dyDescent="0.3">
      <c r="G593" s="135"/>
    </row>
    <row r="594" spans="7:7" x14ac:dyDescent="0.3">
      <c r="G594" s="135"/>
    </row>
    <row r="595" spans="7:7" x14ac:dyDescent="0.3">
      <c r="G595" s="135"/>
    </row>
    <row r="596" spans="7:7" x14ac:dyDescent="0.3">
      <c r="G596" s="135"/>
    </row>
    <row r="597" spans="7:7" x14ac:dyDescent="0.3">
      <c r="G597" s="135"/>
    </row>
    <row r="598" spans="7:7" x14ac:dyDescent="0.3">
      <c r="G598" s="135"/>
    </row>
    <row r="599" spans="7:7" x14ac:dyDescent="0.3">
      <c r="G599" s="135"/>
    </row>
    <row r="600" spans="7:7" x14ac:dyDescent="0.3">
      <c r="G600" s="135"/>
    </row>
    <row r="601" spans="7:7" x14ac:dyDescent="0.3">
      <c r="G601" s="135"/>
    </row>
    <row r="602" spans="7:7" x14ac:dyDescent="0.3">
      <c r="G602" s="135"/>
    </row>
    <row r="603" spans="7:7" x14ac:dyDescent="0.3">
      <c r="G603" s="135"/>
    </row>
    <row r="604" spans="7:7" x14ac:dyDescent="0.3">
      <c r="G604" s="135"/>
    </row>
    <row r="605" spans="7:7" x14ac:dyDescent="0.3">
      <c r="G605" s="135"/>
    </row>
    <row r="606" spans="7:7" x14ac:dyDescent="0.3">
      <c r="G606" s="135"/>
    </row>
    <row r="607" spans="7:7" x14ac:dyDescent="0.3">
      <c r="G607" s="135"/>
    </row>
    <row r="608" spans="7:7" x14ac:dyDescent="0.3">
      <c r="G608" s="135"/>
    </row>
    <row r="609" spans="7:7" x14ac:dyDescent="0.3">
      <c r="G609" s="135"/>
    </row>
    <row r="610" spans="7:7" x14ac:dyDescent="0.3">
      <c r="G610" s="135"/>
    </row>
    <row r="611" spans="7:7" x14ac:dyDescent="0.3">
      <c r="G611" s="135"/>
    </row>
    <row r="612" spans="7:7" x14ac:dyDescent="0.3">
      <c r="G612" s="135"/>
    </row>
    <row r="613" spans="7:7" x14ac:dyDescent="0.3">
      <c r="G613" s="135"/>
    </row>
    <row r="614" spans="7:7" x14ac:dyDescent="0.3">
      <c r="G614" s="135"/>
    </row>
    <row r="615" spans="7:7" x14ac:dyDescent="0.3">
      <c r="G615" s="135"/>
    </row>
    <row r="616" spans="7:7" x14ac:dyDescent="0.3">
      <c r="G616" s="135"/>
    </row>
    <row r="617" spans="7:7" x14ac:dyDescent="0.3">
      <c r="G617" s="135"/>
    </row>
    <row r="618" spans="7:7" x14ac:dyDescent="0.3">
      <c r="G618" s="135"/>
    </row>
    <row r="619" spans="7:7" x14ac:dyDescent="0.3">
      <c r="G619" s="135"/>
    </row>
    <row r="620" spans="7:7" x14ac:dyDescent="0.3">
      <c r="G620" s="135"/>
    </row>
    <row r="621" spans="7:7" x14ac:dyDescent="0.3">
      <c r="G621" s="135"/>
    </row>
    <row r="622" spans="7:7" x14ac:dyDescent="0.3">
      <c r="G622" s="135"/>
    </row>
    <row r="623" spans="7:7" x14ac:dyDescent="0.3">
      <c r="G623" s="135"/>
    </row>
    <row r="624" spans="7:7" x14ac:dyDescent="0.3">
      <c r="G624" s="135"/>
    </row>
    <row r="625" spans="7:7" x14ac:dyDescent="0.3">
      <c r="G625" s="135"/>
    </row>
    <row r="626" spans="7:7" x14ac:dyDescent="0.3">
      <c r="G626" s="135"/>
    </row>
    <row r="627" spans="7:7" x14ac:dyDescent="0.3">
      <c r="G627" s="135"/>
    </row>
    <row r="628" spans="7:7" x14ac:dyDescent="0.3">
      <c r="G628" s="135"/>
    </row>
    <row r="629" spans="7:7" x14ac:dyDescent="0.3">
      <c r="G629" s="135"/>
    </row>
    <row r="630" spans="7:7" x14ac:dyDescent="0.3">
      <c r="G630" s="135"/>
    </row>
    <row r="631" spans="7:7" x14ac:dyDescent="0.3">
      <c r="G631" s="135"/>
    </row>
    <row r="632" spans="7:7" x14ac:dyDescent="0.3">
      <c r="G632" s="135"/>
    </row>
    <row r="633" spans="7:7" x14ac:dyDescent="0.3">
      <c r="G633" s="135"/>
    </row>
    <row r="634" spans="7:7" x14ac:dyDescent="0.3">
      <c r="G634" s="135"/>
    </row>
    <row r="635" spans="7:7" x14ac:dyDescent="0.3">
      <c r="G635" s="135"/>
    </row>
    <row r="636" spans="7:7" x14ac:dyDescent="0.3">
      <c r="G636" s="135"/>
    </row>
    <row r="637" spans="7:7" x14ac:dyDescent="0.3">
      <c r="G637" s="135"/>
    </row>
    <row r="638" spans="7:7" x14ac:dyDescent="0.3">
      <c r="G638" s="135"/>
    </row>
    <row r="639" spans="7:7" x14ac:dyDescent="0.3">
      <c r="G639" s="135"/>
    </row>
    <row r="640" spans="7:7" x14ac:dyDescent="0.3">
      <c r="G640" s="135"/>
    </row>
    <row r="641" spans="7:7" x14ac:dyDescent="0.3">
      <c r="G641" s="135"/>
    </row>
    <row r="642" spans="7:7" x14ac:dyDescent="0.3">
      <c r="G642" s="135"/>
    </row>
    <row r="643" spans="7:7" x14ac:dyDescent="0.3">
      <c r="G643" s="135"/>
    </row>
    <row r="644" spans="7:7" x14ac:dyDescent="0.3">
      <c r="G644" s="135"/>
    </row>
    <row r="645" spans="7:7" x14ac:dyDescent="0.3">
      <c r="G645" s="135"/>
    </row>
    <row r="646" spans="7:7" x14ac:dyDescent="0.3">
      <c r="G646" s="135"/>
    </row>
    <row r="647" spans="7:7" x14ac:dyDescent="0.3">
      <c r="G647" s="135"/>
    </row>
    <row r="648" spans="7:7" x14ac:dyDescent="0.3">
      <c r="G648" s="135"/>
    </row>
    <row r="649" spans="7:7" x14ac:dyDescent="0.3">
      <c r="G649" s="135"/>
    </row>
    <row r="650" spans="7:7" x14ac:dyDescent="0.3">
      <c r="G650" s="135"/>
    </row>
    <row r="651" spans="7:7" x14ac:dyDescent="0.3">
      <c r="G651" s="135"/>
    </row>
    <row r="652" spans="7:7" x14ac:dyDescent="0.3">
      <c r="G652" s="135"/>
    </row>
    <row r="653" spans="7:7" x14ac:dyDescent="0.3">
      <c r="G653" s="135"/>
    </row>
    <row r="654" spans="7:7" x14ac:dyDescent="0.3">
      <c r="G654" s="135"/>
    </row>
    <row r="655" spans="7:7" x14ac:dyDescent="0.3">
      <c r="G655" s="135"/>
    </row>
    <row r="656" spans="7:7" x14ac:dyDescent="0.3">
      <c r="G656" s="135"/>
    </row>
    <row r="657" spans="7:7" x14ac:dyDescent="0.3">
      <c r="G657" s="135"/>
    </row>
    <row r="658" spans="7:7" x14ac:dyDescent="0.3">
      <c r="G658" s="135"/>
    </row>
    <row r="659" spans="7:7" x14ac:dyDescent="0.3">
      <c r="G659" s="135"/>
    </row>
    <row r="660" spans="7:7" x14ac:dyDescent="0.3">
      <c r="G660" s="135"/>
    </row>
    <row r="661" spans="7:7" x14ac:dyDescent="0.3">
      <c r="G661" s="135"/>
    </row>
    <row r="662" spans="7:7" x14ac:dyDescent="0.3">
      <c r="G662" s="135"/>
    </row>
    <row r="663" spans="7:7" x14ac:dyDescent="0.3">
      <c r="G663" s="135"/>
    </row>
    <row r="664" spans="7:7" x14ac:dyDescent="0.3">
      <c r="G664" s="135"/>
    </row>
    <row r="665" spans="7:7" x14ac:dyDescent="0.3">
      <c r="G665" s="135"/>
    </row>
    <row r="666" spans="7:7" x14ac:dyDescent="0.3">
      <c r="G666" s="135"/>
    </row>
    <row r="667" spans="7:7" x14ac:dyDescent="0.3">
      <c r="G667" s="135"/>
    </row>
    <row r="668" spans="7:7" x14ac:dyDescent="0.3">
      <c r="G668" s="135"/>
    </row>
    <row r="669" spans="7:7" x14ac:dyDescent="0.3">
      <c r="G669" s="135"/>
    </row>
    <row r="670" spans="7:7" x14ac:dyDescent="0.3">
      <c r="G670" s="135"/>
    </row>
    <row r="671" spans="7:7" x14ac:dyDescent="0.3">
      <c r="G671" s="135"/>
    </row>
    <row r="672" spans="7:7" x14ac:dyDescent="0.3">
      <c r="G672" s="135"/>
    </row>
    <row r="673" spans="7:7" x14ac:dyDescent="0.3">
      <c r="G673" s="135"/>
    </row>
    <row r="674" spans="7:7" x14ac:dyDescent="0.3">
      <c r="G674" s="135"/>
    </row>
    <row r="675" spans="7:7" x14ac:dyDescent="0.3">
      <c r="G675" s="135"/>
    </row>
    <row r="676" spans="7:7" x14ac:dyDescent="0.3">
      <c r="G676" s="135"/>
    </row>
    <row r="677" spans="7:7" x14ac:dyDescent="0.3">
      <c r="G677" s="135"/>
    </row>
    <row r="678" spans="7:7" x14ac:dyDescent="0.3">
      <c r="G678" s="135"/>
    </row>
    <row r="679" spans="7:7" x14ac:dyDescent="0.3">
      <c r="G679" s="135"/>
    </row>
    <row r="680" spans="7:7" x14ac:dyDescent="0.3">
      <c r="G680" s="135"/>
    </row>
    <row r="681" spans="7:7" x14ac:dyDescent="0.3">
      <c r="G681" s="135"/>
    </row>
    <row r="682" spans="7:7" x14ac:dyDescent="0.3">
      <c r="G682" s="135"/>
    </row>
    <row r="683" spans="7:7" x14ac:dyDescent="0.3">
      <c r="G683" s="135"/>
    </row>
    <row r="684" spans="7:7" x14ac:dyDescent="0.3">
      <c r="G684" s="135"/>
    </row>
    <row r="685" spans="7:7" x14ac:dyDescent="0.3">
      <c r="G685" s="135"/>
    </row>
    <row r="686" spans="7:7" x14ac:dyDescent="0.3">
      <c r="G686" s="135"/>
    </row>
    <row r="687" spans="7:7" x14ac:dyDescent="0.3">
      <c r="G687" s="135"/>
    </row>
    <row r="688" spans="7:7" x14ac:dyDescent="0.3">
      <c r="G688" s="135"/>
    </row>
    <row r="689" spans="7:7" x14ac:dyDescent="0.3">
      <c r="G689" s="135"/>
    </row>
    <row r="690" spans="7:7" x14ac:dyDescent="0.3">
      <c r="G690" s="135"/>
    </row>
    <row r="691" spans="7:7" x14ac:dyDescent="0.3">
      <c r="G691" s="135"/>
    </row>
    <row r="692" spans="7:7" x14ac:dyDescent="0.3">
      <c r="G692" s="135"/>
    </row>
    <row r="693" spans="7:7" x14ac:dyDescent="0.3">
      <c r="G693" s="135"/>
    </row>
    <row r="694" spans="7:7" x14ac:dyDescent="0.3">
      <c r="G694" s="135"/>
    </row>
    <row r="695" spans="7:7" x14ac:dyDescent="0.3">
      <c r="G695" s="135"/>
    </row>
    <row r="696" spans="7:7" x14ac:dyDescent="0.3">
      <c r="G696" s="135"/>
    </row>
    <row r="697" spans="7:7" x14ac:dyDescent="0.3">
      <c r="G697" s="135"/>
    </row>
    <row r="698" spans="7:7" x14ac:dyDescent="0.3">
      <c r="G698" s="135"/>
    </row>
    <row r="699" spans="7:7" x14ac:dyDescent="0.3">
      <c r="G699" s="135"/>
    </row>
    <row r="700" spans="7:7" x14ac:dyDescent="0.3">
      <c r="G700" s="135"/>
    </row>
    <row r="701" spans="7:7" x14ac:dyDescent="0.3">
      <c r="G701" s="135"/>
    </row>
    <row r="702" spans="7:7" x14ac:dyDescent="0.3">
      <c r="G702" s="135"/>
    </row>
    <row r="703" spans="7:7" x14ac:dyDescent="0.3">
      <c r="G703" s="135"/>
    </row>
    <row r="704" spans="7:7" x14ac:dyDescent="0.3">
      <c r="G704" s="135"/>
    </row>
    <row r="705" spans="7:7" x14ac:dyDescent="0.3">
      <c r="G705" s="135"/>
    </row>
    <row r="706" spans="7:7" x14ac:dyDescent="0.3">
      <c r="G706" s="135"/>
    </row>
    <row r="707" spans="7:7" x14ac:dyDescent="0.3">
      <c r="G707" s="135"/>
    </row>
    <row r="708" spans="7:7" x14ac:dyDescent="0.3">
      <c r="G708" s="135"/>
    </row>
    <row r="709" spans="7:7" x14ac:dyDescent="0.3">
      <c r="G709" s="135"/>
    </row>
    <row r="710" spans="7:7" x14ac:dyDescent="0.3">
      <c r="G710" s="135"/>
    </row>
    <row r="711" spans="7:7" x14ac:dyDescent="0.3">
      <c r="G711" s="135"/>
    </row>
    <row r="712" spans="7:7" x14ac:dyDescent="0.3">
      <c r="G712" s="135"/>
    </row>
    <row r="713" spans="7:7" x14ac:dyDescent="0.3">
      <c r="G713" s="135"/>
    </row>
    <row r="714" spans="7:7" x14ac:dyDescent="0.3">
      <c r="G714" s="135"/>
    </row>
    <row r="715" spans="7:7" x14ac:dyDescent="0.3">
      <c r="G715" s="135"/>
    </row>
    <row r="716" spans="7:7" x14ac:dyDescent="0.3">
      <c r="G716" s="135"/>
    </row>
    <row r="717" spans="7:7" x14ac:dyDescent="0.3">
      <c r="G717" s="135"/>
    </row>
    <row r="718" spans="7:7" x14ac:dyDescent="0.3">
      <c r="G718" s="135"/>
    </row>
    <row r="719" spans="7:7" x14ac:dyDescent="0.3">
      <c r="G719" s="135"/>
    </row>
    <row r="720" spans="7:7" x14ac:dyDescent="0.3">
      <c r="G720" s="135"/>
    </row>
    <row r="721" spans="7:7" x14ac:dyDescent="0.3">
      <c r="G721" s="135"/>
    </row>
    <row r="722" spans="7:7" x14ac:dyDescent="0.3">
      <c r="G722" s="135"/>
    </row>
    <row r="723" spans="7:7" x14ac:dyDescent="0.3">
      <c r="G723" s="135"/>
    </row>
    <row r="724" spans="7:7" x14ac:dyDescent="0.3">
      <c r="G724" s="135"/>
    </row>
    <row r="725" spans="7:7" x14ac:dyDescent="0.3">
      <c r="G725" s="135"/>
    </row>
    <row r="726" spans="7:7" x14ac:dyDescent="0.3">
      <c r="G726" s="135"/>
    </row>
    <row r="727" spans="7:7" x14ac:dyDescent="0.3">
      <c r="G727" s="135"/>
    </row>
    <row r="728" spans="7:7" x14ac:dyDescent="0.3">
      <c r="G728" s="135"/>
    </row>
    <row r="729" spans="7:7" x14ac:dyDescent="0.3">
      <c r="G729" s="135"/>
    </row>
    <row r="730" spans="7:7" x14ac:dyDescent="0.3">
      <c r="G730" s="135"/>
    </row>
    <row r="731" spans="7:7" x14ac:dyDescent="0.3">
      <c r="G731" s="135"/>
    </row>
    <row r="732" spans="7:7" x14ac:dyDescent="0.3">
      <c r="G732" s="135"/>
    </row>
    <row r="733" spans="7:7" x14ac:dyDescent="0.3">
      <c r="G733" s="135"/>
    </row>
    <row r="734" spans="7:7" x14ac:dyDescent="0.3">
      <c r="G734" s="135"/>
    </row>
    <row r="735" spans="7:7" x14ac:dyDescent="0.3">
      <c r="G735" s="135"/>
    </row>
    <row r="736" spans="7:7" x14ac:dyDescent="0.3">
      <c r="G736" s="135"/>
    </row>
    <row r="737" spans="7:7" x14ac:dyDescent="0.3">
      <c r="G737" s="135"/>
    </row>
    <row r="738" spans="7:7" x14ac:dyDescent="0.3">
      <c r="G738" s="135"/>
    </row>
    <row r="739" spans="7:7" x14ac:dyDescent="0.3">
      <c r="G739" s="135"/>
    </row>
    <row r="740" spans="7:7" x14ac:dyDescent="0.3">
      <c r="G740" s="135"/>
    </row>
    <row r="741" spans="7:7" x14ac:dyDescent="0.3">
      <c r="G741" s="135"/>
    </row>
    <row r="742" spans="7:7" x14ac:dyDescent="0.3">
      <c r="G742" s="135"/>
    </row>
    <row r="743" spans="7:7" x14ac:dyDescent="0.3">
      <c r="G743" s="135"/>
    </row>
    <row r="744" spans="7:7" x14ac:dyDescent="0.3">
      <c r="G744" s="135"/>
    </row>
    <row r="745" spans="7:7" x14ac:dyDescent="0.3">
      <c r="G745" s="135"/>
    </row>
    <row r="746" spans="7:7" x14ac:dyDescent="0.3">
      <c r="G746" s="135"/>
    </row>
    <row r="747" spans="7:7" x14ac:dyDescent="0.3">
      <c r="G747" s="135"/>
    </row>
    <row r="748" spans="7:7" x14ac:dyDescent="0.3">
      <c r="G748" s="135"/>
    </row>
    <row r="749" spans="7:7" x14ac:dyDescent="0.3">
      <c r="G749" s="135"/>
    </row>
    <row r="750" spans="7:7" x14ac:dyDescent="0.3">
      <c r="G750" s="135"/>
    </row>
    <row r="751" spans="7:7" x14ac:dyDescent="0.3">
      <c r="G751" s="135"/>
    </row>
    <row r="752" spans="7:7" x14ac:dyDescent="0.3">
      <c r="G752" s="135"/>
    </row>
    <row r="753" spans="7:7" x14ac:dyDescent="0.3">
      <c r="G753" s="135"/>
    </row>
    <row r="754" spans="7:7" x14ac:dyDescent="0.3">
      <c r="G754" s="135"/>
    </row>
    <row r="755" spans="7:7" x14ac:dyDescent="0.3">
      <c r="G755" s="135"/>
    </row>
    <row r="756" spans="7:7" x14ac:dyDescent="0.3">
      <c r="G756" s="135"/>
    </row>
    <row r="757" spans="7:7" x14ac:dyDescent="0.3">
      <c r="G757" s="135"/>
    </row>
    <row r="758" spans="7:7" x14ac:dyDescent="0.3">
      <c r="G758" s="135"/>
    </row>
    <row r="759" spans="7:7" x14ac:dyDescent="0.3">
      <c r="G759" s="135"/>
    </row>
    <row r="760" spans="7:7" x14ac:dyDescent="0.3">
      <c r="G760" s="135"/>
    </row>
    <row r="761" spans="7:7" x14ac:dyDescent="0.3">
      <c r="G761" s="135"/>
    </row>
    <row r="762" spans="7:7" x14ac:dyDescent="0.3">
      <c r="G762" s="135"/>
    </row>
    <row r="763" spans="7:7" x14ac:dyDescent="0.3">
      <c r="G763" s="135"/>
    </row>
    <row r="764" spans="7:7" x14ac:dyDescent="0.3">
      <c r="G764" s="135"/>
    </row>
    <row r="765" spans="7:7" x14ac:dyDescent="0.3">
      <c r="G765" s="135"/>
    </row>
    <row r="766" spans="7:7" x14ac:dyDescent="0.3">
      <c r="G766" s="135"/>
    </row>
    <row r="767" spans="7:7" x14ac:dyDescent="0.3">
      <c r="G767" s="135"/>
    </row>
    <row r="768" spans="7:7" x14ac:dyDescent="0.3">
      <c r="G768" s="135"/>
    </row>
    <row r="769" spans="7:7" x14ac:dyDescent="0.3">
      <c r="G769" s="135"/>
    </row>
    <row r="770" spans="7:7" x14ac:dyDescent="0.3">
      <c r="G770" s="135"/>
    </row>
    <row r="771" spans="7:7" x14ac:dyDescent="0.3">
      <c r="G771" s="135"/>
    </row>
    <row r="772" spans="7:7" x14ac:dyDescent="0.3">
      <c r="G772" s="135"/>
    </row>
    <row r="773" spans="7:7" x14ac:dyDescent="0.3">
      <c r="G773" s="135"/>
    </row>
    <row r="774" spans="7:7" x14ac:dyDescent="0.3">
      <c r="G774" s="135"/>
    </row>
    <row r="775" spans="7:7" x14ac:dyDescent="0.3">
      <c r="G775" s="135"/>
    </row>
    <row r="776" spans="7:7" x14ac:dyDescent="0.3">
      <c r="G776" s="135"/>
    </row>
    <row r="777" spans="7:7" x14ac:dyDescent="0.3">
      <c r="G777" s="135"/>
    </row>
    <row r="778" spans="7:7" x14ac:dyDescent="0.3">
      <c r="G778" s="135"/>
    </row>
    <row r="779" spans="7:7" x14ac:dyDescent="0.3">
      <c r="G779" s="135"/>
    </row>
    <row r="780" spans="7:7" x14ac:dyDescent="0.3">
      <c r="G780" s="135"/>
    </row>
    <row r="781" spans="7:7" x14ac:dyDescent="0.3">
      <c r="G781" s="135"/>
    </row>
    <row r="782" spans="7:7" x14ac:dyDescent="0.3">
      <c r="G782" s="135"/>
    </row>
    <row r="783" spans="7:7" x14ac:dyDescent="0.3">
      <c r="G783" s="135"/>
    </row>
    <row r="784" spans="7:7" x14ac:dyDescent="0.3">
      <c r="G784" s="135"/>
    </row>
    <row r="785" spans="7:7" x14ac:dyDescent="0.3">
      <c r="G785" s="135"/>
    </row>
    <row r="786" spans="7:7" x14ac:dyDescent="0.3">
      <c r="G786" s="135"/>
    </row>
    <row r="787" spans="7:7" x14ac:dyDescent="0.3">
      <c r="G787" s="135"/>
    </row>
    <row r="788" spans="7:7" x14ac:dyDescent="0.3">
      <c r="G788" s="135"/>
    </row>
    <row r="789" spans="7:7" x14ac:dyDescent="0.3">
      <c r="G789" s="135"/>
    </row>
    <row r="790" spans="7:7" x14ac:dyDescent="0.3">
      <c r="G790" s="135"/>
    </row>
    <row r="791" spans="7:7" x14ac:dyDescent="0.3">
      <c r="G791" s="135"/>
    </row>
    <row r="792" spans="7:7" x14ac:dyDescent="0.3">
      <c r="G792" s="135"/>
    </row>
    <row r="793" spans="7:7" x14ac:dyDescent="0.3">
      <c r="G793" s="135"/>
    </row>
    <row r="794" spans="7:7" x14ac:dyDescent="0.3">
      <c r="G794" s="135"/>
    </row>
    <row r="795" spans="7:7" x14ac:dyDescent="0.3">
      <c r="G795" s="135"/>
    </row>
    <row r="796" spans="7:7" x14ac:dyDescent="0.3">
      <c r="G796" s="135"/>
    </row>
    <row r="797" spans="7:7" x14ac:dyDescent="0.3">
      <c r="G797" s="135"/>
    </row>
    <row r="798" spans="7:7" x14ac:dyDescent="0.3">
      <c r="G798" s="135"/>
    </row>
    <row r="799" spans="7:7" x14ac:dyDescent="0.3">
      <c r="G799" s="135"/>
    </row>
    <row r="800" spans="7:7" x14ac:dyDescent="0.3">
      <c r="G800" s="135"/>
    </row>
    <row r="801" spans="7:7" x14ac:dyDescent="0.3">
      <c r="G801" s="135"/>
    </row>
    <row r="802" spans="7:7" x14ac:dyDescent="0.3">
      <c r="G802" s="135"/>
    </row>
    <row r="803" spans="7:7" x14ac:dyDescent="0.3">
      <c r="G803" s="135"/>
    </row>
    <row r="804" spans="7:7" x14ac:dyDescent="0.3">
      <c r="G804" s="135"/>
    </row>
    <row r="805" spans="7:7" x14ac:dyDescent="0.3">
      <c r="G805" s="135"/>
    </row>
    <row r="806" spans="7:7" x14ac:dyDescent="0.3">
      <c r="G806" s="135"/>
    </row>
    <row r="807" spans="7:7" x14ac:dyDescent="0.3">
      <c r="G807" s="135"/>
    </row>
    <row r="808" spans="7:7" x14ac:dyDescent="0.3">
      <c r="G808" s="135"/>
    </row>
    <row r="809" spans="7:7" x14ac:dyDescent="0.3">
      <c r="G809" s="135"/>
    </row>
    <row r="810" spans="7:7" x14ac:dyDescent="0.3">
      <c r="G810" s="135"/>
    </row>
    <row r="811" spans="7:7" x14ac:dyDescent="0.3">
      <c r="G811" s="135"/>
    </row>
    <row r="812" spans="7:7" x14ac:dyDescent="0.3">
      <c r="G812" s="135"/>
    </row>
    <row r="813" spans="7:7" x14ac:dyDescent="0.3">
      <c r="G813" s="135"/>
    </row>
    <row r="814" spans="7:7" x14ac:dyDescent="0.3">
      <c r="G814" s="135"/>
    </row>
    <row r="815" spans="7:7" x14ac:dyDescent="0.3">
      <c r="G815" s="135"/>
    </row>
    <row r="816" spans="7:7" x14ac:dyDescent="0.3">
      <c r="G816" s="135"/>
    </row>
    <row r="817" spans="7:7" x14ac:dyDescent="0.3">
      <c r="G817" s="135"/>
    </row>
    <row r="818" spans="7:7" x14ac:dyDescent="0.3">
      <c r="G818" s="135"/>
    </row>
    <row r="819" spans="7:7" x14ac:dyDescent="0.3">
      <c r="G819" s="135"/>
    </row>
    <row r="820" spans="7:7" x14ac:dyDescent="0.3">
      <c r="G820" s="135"/>
    </row>
    <row r="821" spans="7:7" x14ac:dyDescent="0.3">
      <c r="G821" s="135"/>
    </row>
    <row r="822" spans="7:7" x14ac:dyDescent="0.3">
      <c r="G822" s="135"/>
    </row>
    <row r="823" spans="7:7" x14ac:dyDescent="0.3">
      <c r="G823" s="135"/>
    </row>
    <row r="824" spans="7:7" x14ac:dyDescent="0.3">
      <c r="G824" s="135"/>
    </row>
    <row r="825" spans="7:7" x14ac:dyDescent="0.3">
      <c r="G825" s="135"/>
    </row>
    <row r="826" spans="7:7" x14ac:dyDescent="0.3">
      <c r="G826" s="135"/>
    </row>
    <row r="827" spans="7:7" x14ac:dyDescent="0.3">
      <c r="G827" s="135"/>
    </row>
    <row r="828" spans="7:7" x14ac:dyDescent="0.3">
      <c r="G828" s="135"/>
    </row>
    <row r="829" spans="7:7" x14ac:dyDescent="0.3">
      <c r="G829" s="135"/>
    </row>
    <row r="830" spans="7:7" x14ac:dyDescent="0.3">
      <c r="G830" s="135"/>
    </row>
    <row r="831" spans="7:7" x14ac:dyDescent="0.3">
      <c r="G831" s="135"/>
    </row>
    <row r="832" spans="7:7" x14ac:dyDescent="0.3">
      <c r="G832" s="135"/>
    </row>
    <row r="833" spans="7:7" x14ac:dyDescent="0.3">
      <c r="G833" s="135"/>
    </row>
    <row r="834" spans="7:7" x14ac:dyDescent="0.3">
      <c r="G834" s="135"/>
    </row>
    <row r="835" spans="7:7" x14ac:dyDescent="0.3">
      <c r="G835" s="135"/>
    </row>
    <row r="836" spans="7:7" x14ac:dyDescent="0.3">
      <c r="G836" s="135"/>
    </row>
    <row r="837" spans="7:7" x14ac:dyDescent="0.3">
      <c r="G837" s="135"/>
    </row>
    <row r="838" spans="7:7" x14ac:dyDescent="0.3">
      <c r="G838" s="135"/>
    </row>
    <row r="839" spans="7:7" x14ac:dyDescent="0.3">
      <c r="G839" s="135"/>
    </row>
    <row r="840" spans="7:7" x14ac:dyDescent="0.3">
      <c r="G840" s="135"/>
    </row>
    <row r="841" spans="7:7" x14ac:dyDescent="0.3">
      <c r="G841" s="135"/>
    </row>
    <row r="842" spans="7:7" x14ac:dyDescent="0.3">
      <c r="G842" s="135"/>
    </row>
    <row r="843" spans="7:7" x14ac:dyDescent="0.3">
      <c r="G843" s="135"/>
    </row>
    <row r="844" spans="7:7" x14ac:dyDescent="0.3">
      <c r="G844" s="135"/>
    </row>
    <row r="845" spans="7:7" x14ac:dyDescent="0.3">
      <c r="G845" s="135"/>
    </row>
    <row r="846" spans="7:7" x14ac:dyDescent="0.3">
      <c r="G846" s="135"/>
    </row>
    <row r="847" spans="7:7" x14ac:dyDescent="0.3">
      <c r="G847" s="135"/>
    </row>
    <row r="848" spans="7:7" x14ac:dyDescent="0.3">
      <c r="G848" s="135"/>
    </row>
    <row r="849" spans="7:7" x14ac:dyDescent="0.3">
      <c r="G849" s="135"/>
    </row>
    <row r="850" spans="7:7" x14ac:dyDescent="0.3">
      <c r="G850" s="135"/>
    </row>
    <row r="851" spans="7:7" x14ac:dyDescent="0.3">
      <c r="G851" s="135"/>
    </row>
    <row r="852" spans="7:7" x14ac:dyDescent="0.3">
      <c r="G852" s="135"/>
    </row>
    <row r="853" spans="7:7" x14ac:dyDescent="0.3">
      <c r="G853" s="135"/>
    </row>
    <row r="854" spans="7:7" x14ac:dyDescent="0.3">
      <c r="G854" s="135"/>
    </row>
    <row r="855" spans="7:7" x14ac:dyDescent="0.3">
      <c r="G855" s="135"/>
    </row>
    <row r="856" spans="7:7" x14ac:dyDescent="0.3">
      <c r="G856" s="135"/>
    </row>
    <row r="857" spans="7:7" x14ac:dyDescent="0.3">
      <c r="G857" s="135"/>
    </row>
    <row r="858" spans="7:7" x14ac:dyDescent="0.3">
      <c r="G858" s="135"/>
    </row>
    <row r="859" spans="7:7" x14ac:dyDescent="0.3">
      <c r="G859" s="135"/>
    </row>
    <row r="860" spans="7:7" x14ac:dyDescent="0.3">
      <c r="G860" s="135"/>
    </row>
    <row r="861" spans="7:7" x14ac:dyDescent="0.3">
      <c r="G861" s="135"/>
    </row>
    <row r="862" spans="7:7" x14ac:dyDescent="0.3">
      <c r="G862" s="135"/>
    </row>
    <row r="863" spans="7:7" x14ac:dyDescent="0.3">
      <c r="G863" s="135"/>
    </row>
    <row r="864" spans="7:7" x14ac:dyDescent="0.3">
      <c r="G864" s="135"/>
    </row>
    <row r="865" spans="7:7" x14ac:dyDescent="0.3">
      <c r="G865" s="135"/>
    </row>
    <row r="866" spans="7:7" x14ac:dyDescent="0.3">
      <c r="G866" s="135"/>
    </row>
    <row r="867" spans="7:7" x14ac:dyDescent="0.3">
      <c r="G867" s="135"/>
    </row>
    <row r="868" spans="7:7" x14ac:dyDescent="0.3">
      <c r="G868" s="135"/>
    </row>
    <row r="869" spans="7:7" x14ac:dyDescent="0.3">
      <c r="G869" s="135"/>
    </row>
    <row r="870" spans="7:7" x14ac:dyDescent="0.3">
      <c r="G870" s="135"/>
    </row>
    <row r="871" spans="7:7" x14ac:dyDescent="0.3">
      <c r="G871" s="135"/>
    </row>
    <row r="872" spans="7:7" x14ac:dyDescent="0.3">
      <c r="G872" s="135"/>
    </row>
    <row r="873" spans="7:7" x14ac:dyDescent="0.3">
      <c r="G873" s="135"/>
    </row>
    <row r="874" spans="7:7" x14ac:dyDescent="0.3">
      <c r="G874" s="135"/>
    </row>
    <row r="875" spans="7:7" x14ac:dyDescent="0.3">
      <c r="G875" s="135"/>
    </row>
    <row r="876" spans="7:7" x14ac:dyDescent="0.3">
      <c r="G876" s="135"/>
    </row>
    <row r="877" spans="7:7" x14ac:dyDescent="0.3">
      <c r="G877" s="135"/>
    </row>
    <row r="878" spans="7:7" x14ac:dyDescent="0.3">
      <c r="G878" s="135"/>
    </row>
    <row r="879" spans="7:7" x14ac:dyDescent="0.3">
      <c r="G879" s="135"/>
    </row>
    <row r="880" spans="7:7" x14ac:dyDescent="0.3">
      <c r="G880" s="135"/>
    </row>
    <row r="881" spans="7:7" x14ac:dyDescent="0.3">
      <c r="G881" s="135"/>
    </row>
    <row r="882" spans="7:7" x14ac:dyDescent="0.3">
      <c r="G882" s="135"/>
    </row>
    <row r="883" spans="7:7" x14ac:dyDescent="0.3">
      <c r="G883" s="135"/>
    </row>
    <row r="884" spans="7:7" x14ac:dyDescent="0.3">
      <c r="G884" s="135"/>
    </row>
    <row r="885" spans="7:7" x14ac:dyDescent="0.3">
      <c r="G885" s="135"/>
    </row>
    <row r="886" spans="7:7" x14ac:dyDescent="0.3">
      <c r="G886" s="135"/>
    </row>
    <row r="887" spans="7:7" x14ac:dyDescent="0.3">
      <c r="G887" s="135"/>
    </row>
    <row r="888" spans="7:7" x14ac:dyDescent="0.3">
      <c r="G888" s="135"/>
    </row>
    <row r="889" spans="7:7" x14ac:dyDescent="0.3">
      <c r="G889" s="135"/>
    </row>
    <row r="890" spans="7:7" x14ac:dyDescent="0.3">
      <c r="G890" s="135"/>
    </row>
    <row r="891" spans="7:7" x14ac:dyDescent="0.3">
      <c r="G891" s="135"/>
    </row>
    <row r="892" spans="7:7" x14ac:dyDescent="0.3">
      <c r="G892" s="135"/>
    </row>
    <row r="893" spans="7:7" x14ac:dyDescent="0.3">
      <c r="G893" s="135"/>
    </row>
    <row r="894" spans="7:7" x14ac:dyDescent="0.3">
      <c r="G894" s="135"/>
    </row>
    <row r="895" spans="7:7" x14ac:dyDescent="0.3">
      <c r="G895" s="135"/>
    </row>
    <row r="896" spans="7:7" x14ac:dyDescent="0.3">
      <c r="G896" s="135"/>
    </row>
    <row r="897" spans="7:7" x14ac:dyDescent="0.3">
      <c r="G897" s="135"/>
    </row>
    <row r="898" spans="7:7" x14ac:dyDescent="0.3">
      <c r="G898" s="135"/>
    </row>
    <row r="899" spans="7:7" x14ac:dyDescent="0.3">
      <c r="G899" s="135"/>
    </row>
    <row r="900" spans="7:7" x14ac:dyDescent="0.3">
      <c r="G900" s="135"/>
    </row>
    <row r="901" spans="7:7" x14ac:dyDescent="0.3">
      <c r="G901" s="135"/>
    </row>
    <row r="902" spans="7:7" x14ac:dyDescent="0.3">
      <c r="G902" s="135"/>
    </row>
    <row r="903" spans="7:7" x14ac:dyDescent="0.3">
      <c r="G903" s="135"/>
    </row>
    <row r="904" spans="7:7" x14ac:dyDescent="0.3">
      <c r="G904" s="135"/>
    </row>
    <row r="905" spans="7:7" x14ac:dyDescent="0.3">
      <c r="G905" s="135"/>
    </row>
    <row r="906" spans="7:7" x14ac:dyDescent="0.3">
      <c r="G906" s="135"/>
    </row>
    <row r="907" spans="7:7" x14ac:dyDescent="0.3">
      <c r="G907" s="135"/>
    </row>
    <row r="908" spans="7:7" x14ac:dyDescent="0.3">
      <c r="G908" s="135"/>
    </row>
    <row r="909" spans="7:7" x14ac:dyDescent="0.3">
      <c r="G909" s="135"/>
    </row>
    <row r="910" spans="7:7" x14ac:dyDescent="0.3">
      <c r="G910" s="135"/>
    </row>
    <row r="911" spans="7:7" x14ac:dyDescent="0.3">
      <c r="G911" s="135"/>
    </row>
    <row r="912" spans="7:7" x14ac:dyDescent="0.3">
      <c r="G912" s="135"/>
    </row>
    <row r="913" spans="7:7" x14ac:dyDescent="0.3">
      <c r="G913" s="135"/>
    </row>
    <row r="914" spans="7:7" x14ac:dyDescent="0.3">
      <c r="G914" s="135"/>
    </row>
    <row r="915" spans="7:7" x14ac:dyDescent="0.3">
      <c r="G915" s="135"/>
    </row>
    <row r="916" spans="7:7" x14ac:dyDescent="0.3">
      <c r="G916" s="135"/>
    </row>
    <row r="917" spans="7:7" x14ac:dyDescent="0.3">
      <c r="G917" s="135"/>
    </row>
    <row r="918" spans="7:7" x14ac:dyDescent="0.3">
      <c r="G918" s="135"/>
    </row>
    <row r="919" spans="7:7" x14ac:dyDescent="0.3">
      <c r="G919" s="135"/>
    </row>
    <row r="920" spans="7:7" x14ac:dyDescent="0.3">
      <c r="G920" s="135"/>
    </row>
    <row r="921" spans="7:7" x14ac:dyDescent="0.3">
      <c r="G921" s="135"/>
    </row>
    <row r="922" spans="7:7" x14ac:dyDescent="0.3">
      <c r="G922" s="135"/>
    </row>
    <row r="923" spans="7:7" x14ac:dyDescent="0.3">
      <c r="G923" s="135"/>
    </row>
    <row r="924" spans="7:7" x14ac:dyDescent="0.3">
      <c r="G924" s="135"/>
    </row>
    <row r="925" spans="7:7" x14ac:dyDescent="0.3">
      <c r="G925" s="135"/>
    </row>
    <row r="926" spans="7:7" x14ac:dyDescent="0.3">
      <c r="G926" s="135"/>
    </row>
    <row r="927" spans="7:7" x14ac:dyDescent="0.3">
      <c r="G927" s="135"/>
    </row>
    <row r="928" spans="7:7" x14ac:dyDescent="0.3">
      <c r="G928" s="135"/>
    </row>
    <row r="929" spans="7:7" x14ac:dyDescent="0.3">
      <c r="G929" s="135"/>
    </row>
    <row r="930" spans="7:7" x14ac:dyDescent="0.3">
      <c r="G930" s="135"/>
    </row>
    <row r="931" spans="7:7" x14ac:dyDescent="0.3">
      <c r="G931" s="135"/>
    </row>
    <row r="932" spans="7:7" x14ac:dyDescent="0.3">
      <c r="G932" s="135"/>
    </row>
    <row r="933" spans="7:7" x14ac:dyDescent="0.3">
      <c r="G933" s="135"/>
    </row>
    <row r="934" spans="7:7" x14ac:dyDescent="0.3">
      <c r="G934" s="135"/>
    </row>
    <row r="935" spans="7:7" x14ac:dyDescent="0.3">
      <c r="G935" s="135"/>
    </row>
    <row r="936" spans="7:7" x14ac:dyDescent="0.3">
      <c r="G936" s="135"/>
    </row>
    <row r="937" spans="7:7" x14ac:dyDescent="0.3">
      <c r="G937" s="135"/>
    </row>
    <row r="938" spans="7:7" x14ac:dyDescent="0.3">
      <c r="G938" s="135"/>
    </row>
    <row r="939" spans="7:7" x14ac:dyDescent="0.3">
      <c r="G939" s="135"/>
    </row>
    <row r="940" spans="7:7" x14ac:dyDescent="0.3">
      <c r="G940" s="135"/>
    </row>
    <row r="941" spans="7:7" x14ac:dyDescent="0.3">
      <c r="G941" s="135"/>
    </row>
    <row r="942" spans="7:7" x14ac:dyDescent="0.3">
      <c r="G942" s="135"/>
    </row>
    <row r="943" spans="7:7" x14ac:dyDescent="0.3">
      <c r="G943" s="135"/>
    </row>
    <row r="944" spans="7:7" x14ac:dyDescent="0.3">
      <c r="G944" s="135"/>
    </row>
    <row r="945" spans="7:7" x14ac:dyDescent="0.3">
      <c r="G945" s="135"/>
    </row>
    <row r="946" spans="7:7" x14ac:dyDescent="0.3">
      <c r="G946" s="135"/>
    </row>
    <row r="947" spans="7:7" x14ac:dyDescent="0.3">
      <c r="G947" s="135"/>
    </row>
    <row r="948" spans="7:7" x14ac:dyDescent="0.3">
      <c r="G948" s="135"/>
    </row>
    <row r="949" spans="7:7" x14ac:dyDescent="0.3">
      <c r="G949" s="135"/>
    </row>
    <row r="950" spans="7:7" x14ac:dyDescent="0.3">
      <c r="G950" s="135"/>
    </row>
    <row r="951" spans="7:7" x14ac:dyDescent="0.3">
      <c r="G951" s="135"/>
    </row>
    <row r="952" spans="7:7" x14ac:dyDescent="0.3">
      <c r="G952" s="135"/>
    </row>
    <row r="953" spans="7:7" x14ac:dyDescent="0.3">
      <c r="G953" s="135"/>
    </row>
    <row r="954" spans="7:7" x14ac:dyDescent="0.3">
      <c r="G954" s="135"/>
    </row>
    <row r="955" spans="7:7" x14ac:dyDescent="0.3">
      <c r="G955" s="135"/>
    </row>
    <row r="956" spans="7:7" x14ac:dyDescent="0.3">
      <c r="G956" s="135"/>
    </row>
    <row r="957" spans="7:7" x14ac:dyDescent="0.3">
      <c r="G957" s="135"/>
    </row>
    <row r="958" spans="7:7" x14ac:dyDescent="0.3">
      <c r="G958" s="135"/>
    </row>
    <row r="959" spans="7:7" x14ac:dyDescent="0.3">
      <c r="G959" s="135"/>
    </row>
    <row r="960" spans="7:7" x14ac:dyDescent="0.3">
      <c r="G960" s="135"/>
    </row>
    <row r="961" spans="7:7" x14ac:dyDescent="0.3">
      <c r="G961" s="135"/>
    </row>
    <row r="962" spans="7:7" x14ac:dyDescent="0.3">
      <c r="G962" s="135"/>
    </row>
    <row r="963" spans="7:7" x14ac:dyDescent="0.3">
      <c r="G963" s="135"/>
    </row>
    <row r="964" spans="7:7" x14ac:dyDescent="0.3">
      <c r="G964" s="135"/>
    </row>
    <row r="965" spans="7:7" x14ac:dyDescent="0.3">
      <c r="G965" s="135"/>
    </row>
    <row r="966" spans="7:7" x14ac:dyDescent="0.3">
      <c r="G966" s="135"/>
    </row>
    <row r="967" spans="7:7" x14ac:dyDescent="0.3">
      <c r="G967" s="135"/>
    </row>
    <row r="968" spans="7:7" x14ac:dyDescent="0.3">
      <c r="G968" s="135"/>
    </row>
    <row r="969" spans="7:7" x14ac:dyDescent="0.3">
      <c r="G969" s="135"/>
    </row>
    <row r="970" spans="7:7" x14ac:dyDescent="0.3">
      <c r="G970" s="135"/>
    </row>
    <row r="971" spans="7:7" x14ac:dyDescent="0.3">
      <c r="G971" s="135"/>
    </row>
    <row r="972" spans="7:7" x14ac:dyDescent="0.3">
      <c r="G972" s="135"/>
    </row>
    <row r="973" spans="7:7" x14ac:dyDescent="0.3">
      <c r="G973" s="135"/>
    </row>
    <row r="974" spans="7:7" x14ac:dyDescent="0.3">
      <c r="G974" s="135"/>
    </row>
    <row r="975" spans="7:7" x14ac:dyDescent="0.3">
      <c r="G975" s="135"/>
    </row>
    <row r="976" spans="7:7" x14ac:dyDescent="0.3">
      <c r="G976" s="135"/>
    </row>
    <row r="977" spans="7:7" x14ac:dyDescent="0.3">
      <c r="G977" s="135"/>
    </row>
    <row r="978" spans="7:7" x14ac:dyDescent="0.3">
      <c r="G978" s="135"/>
    </row>
    <row r="979" spans="7:7" x14ac:dyDescent="0.3">
      <c r="G979" s="135"/>
    </row>
    <row r="980" spans="7:7" x14ac:dyDescent="0.3">
      <c r="G980" s="135"/>
    </row>
    <row r="981" spans="7:7" x14ac:dyDescent="0.3">
      <c r="G981" s="135"/>
    </row>
    <row r="982" spans="7:7" x14ac:dyDescent="0.3">
      <c r="G982" s="135"/>
    </row>
    <row r="983" spans="7:7" x14ac:dyDescent="0.3">
      <c r="G983" s="135"/>
    </row>
    <row r="984" spans="7:7" x14ac:dyDescent="0.3">
      <c r="G984" s="135"/>
    </row>
    <row r="985" spans="7:7" x14ac:dyDescent="0.3">
      <c r="G985" s="135"/>
    </row>
    <row r="986" spans="7:7" x14ac:dyDescent="0.3">
      <c r="G986" s="135"/>
    </row>
    <row r="987" spans="7:7" x14ac:dyDescent="0.3">
      <c r="G987" s="135"/>
    </row>
    <row r="988" spans="7:7" x14ac:dyDescent="0.3">
      <c r="G988" s="135"/>
    </row>
    <row r="989" spans="7:7" x14ac:dyDescent="0.3">
      <c r="G989" s="135"/>
    </row>
    <row r="990" spans="7:7" x14ac:dyDescent="0.3">
      <c r="G990" s="135"/>
    </row>
    <row r="991" spans="7:7" x14ac:dyDescent="0.3">
      <c r="G991" s="135"/>
    </row>
    <row r="992" spans="7:7" x14ac:dyDescent="0.3">
      <c r="G992" s="135"/>
    </row>
    <row r="993" spans="7:7" x14ac:dyDescent="0.3">
      <c r="G993" s="135"/>
    </row>
    <row r="994" spans="7:7" x14ac:dyDescent="0.3">
      <c r="G994" s="135"/>
    </row>
    <row r="995" spans="7:7" x14ac:dyDescent="0.3">
      <c r="G995" s="135"/>
    </row>
    <row r="996" spans="7:7" x14ac:dyDescent="0.3">
      <c r="G996" s="135"/>
    </row>
    <row r="997" spans="7:7" x14ac:dyDescent="0.3">
      <c r="G997" s="135"/>
    </row>
    <row r="998" spans="7:7" x14ac:dyDescent="0.3">
      <c r="G998" s="135"/>
    </row>
    <row r="999" spans="7:7" x14ac:dyDescent="0.3">
      <c r="G999" s="135"/>
    </row>
    <row r="1000" spans="7:7" x14ac:dyDescent="0.3">
      <c r="G1000" s="135"/>
    </row>
    <row r="1001" spans="7:7" x14ac:dyDescent="0.3">
      <c r="G1001" s="135"/>
    </row>
    <row r="1002" spans="7:7" x14ac:dyDescent="0.3">
      <c r="G1002" s="135"/>
    </row>
    <row r="1003" spans="7:7" x14ac:dyDescent="0.3">
      <c r="G1003" s="135"/>
    </row>
    <row r="1004" spans="7:7" x14ac:dyDescent="0.3">
      <c r="G1004" s="135"/>
    </row>
    <row r="1005" spans="7:7" x14ac:dyDescent="0.3">
      <c r="G1005" s="135"/>
    </row>
    <row r="1006" spans="7:7" x14ac:dyDescent="0.3">
      <c r="G1006" s="135"/>
    </row>
    <row r="1007" spans="7:7" x14ac:dyDescent="0.3">
      <c r="G1007" s="135"/>
    </row>
    <row r="1008" spans="7:7" x14ac:dyDescent="0.3">
      <c r="G1008" s="135"/>
    </row>
    <row r="1009" spans="7:7" x14ac:dyDescent="0.3">
      <c r="G1009" s="135"/>
    </row>
    <row r="1010" spans="7:7" x14ac:dyDescent="0.3">
      <c r="G1010" s="135"/>
    </row>
    <row r="1011" spans="7:7" x14ac:dyDescent="0.3">
      <c r="G1011" s="135"/>
    </row>
    <row r="1012" spans="7:7" x14ac:dyDescent="0.3">
      <c r="G1012" s="135"/>
    </row>
    <row r="1013" spans="7:7" x14ac:dyDescent="0.3">
      <c r="G1013" s="135"/>
    </row>
    <row r="1014" spans="7:7" x14ac:dyDescent="0.3">
      <c r="G1014" s="135"/>
    </row>
    <row r="1015" spans="7:7" x14ac:dyDescent="0.3">
      <c r="G1015" s="135"/>
    </row>
    <row r="1016" spans="7:7" x14ac:dyDescent="0.3">
      <c r="G1016" s="135"/>
    </row>
    <row r="1017" spans="7:7" x14ac:dyDescent="0.3">
      <c r="G1017" s="135"/>
    </row>
    <row r="1018" spans="7:7" x14ac:dyDescent="0.3">
      <c r="G1018" s="135"/>
    </row>
    <row r="1019" spans="7:7" x14ac:dyDescent="0.3">
      <c r="G1019" s="135"/>
    </row>
    <row r="1020" spans="7:7" x14ac:dyDescent="0.3">
      <c r="G1020" s="135"/>
    </row>
    <row r="1021" spans="7:7" x14ac:dyDescent="0.3">
      <c r="G1021" s="135"/>
    </row>
    <row r="1022" spans="7:7" x14ac:dyDescent="0.3">
      <c r="G1022" s="135"/>
    </row>
    <row r="1023" spans="7:7" x14ac:dyDescent="0.3">
      <c r="G1023" s="135"/>
    </row>
    <row r="1024" spans="7:7" x14ac:dyDescent="0.3">
      <c r="G1024" s="135"/>
    </row>
    <row r="1025" spans="7:7" x14ac:dyDescent="0.3">
      <c r="G1025" s="135"/>
    </row>
    <row r="1026" spans="7:7" x14ac:dyDescent="0.3">
      <c r="G1026" s="135"/>
    </row>
    <row r="1027" spans="7:7" x14ac:dyDescent="0.3">
      <c r="G1027" s="135"/>
    </row>
    <row r="1028" spans="7:7" x14ac:dyDescent="0.3">
      <c r="G1028" s="135"/>
    </row>
    <row r="1029" spans="7:7" x14ac:dyDescent="0.3">
      <c r="G1029" s="135"/>
    </row>
    <row r="1030" spans="7:7" x14ac:dyDescent="0.3">
      <c r="G1030" s="135"/>
    </row>
    <row r="1031" spans="7:7" x14ac:dyDescent="0.3">
      <c r="G1031" s="135"/>
    </row>
    <row r="1032" spans="7:7" x14ac:dyDescent="0.3">
      <c r="G1032" s="135"/>
    </row>
    <row r="1033" spans="7:7" x14ac:dyDescent="0.3">
      <c r="G1033" s="135"/>
    </row>
    <row r="1034" spans="7:7" x14ac:dyDescent="0.3">
      <c r="G1034" s="135"/>
    </row>
    <row r="1035" spans="7:7" x14ac:dyDescent="0.3">
      <c r="G1035" s="135"/>
    </row>
    <row r="1036" spans="7:7" x14ac:dyDescent="0.3">
      <c r="G1036" s="135"/>
    </row>
    <row r="1037" spans="7:7" x14ac:dyDescent="0.3">
      <c r="G1037" s="135"/>
    </row>
    <row r="1038" spans="7:7" x14ac:dyDescent="0.3">
      <c r="G1038" s="135"/>
    </row>
    <row r="1039" spans="7:7" x14ac:dyDescent="0.3">
      <c r="G1039" s="135"/>
    </row>
    <row r="1040" spans="7:7" x14ac:dyDescent="0.3">
      <c r="G1040" s="135"/>
    </row>
    <row r="1041" spans="7:7" x14ac:dyDescent="0.3">
      <c r="G1041" s="135"/>
    </row>
    <row r="1042" spans="7:7" x14ac:dyDescent="0.3">
      <c r="G1042" s="135"/>
    </row>
    <row r="1043" spans="7:7" x14ac:dyDescent="0.3">
      <c r="G1043" s="135"/>
    </row>
    <row r="1044" spans="7:7" x14ac:dyDescent="0.3">
      <c r="G1044" s="135"/>
    </row>
    <row r="1045" spans="7:7" x14ac:dyDescent="0.3">
      <c r="G1045" s="135"/>
    </row>
    <row r="1046" spans="7:7" x14ac:dyDescent="0.3">
      <c r="G1046" s="135"/>
    </row>
    <row r="1047" spans="7:7" x14ac:dyDescent="0.3">
      <c r="G1047" s="135"/>
    </row>
    <row r="1048" spans="7:7" x14ac:dyDescent="0.3">
      <c r="G1048" s="135"/>
    </row>
    <row r="1049" spans="7:7" x14ac:dyDescent="0.3">
      <c r="G1049" s="135"/>
    </row>
    <row r="1050" spans="7:7" x14ac:dyDescent="0.3">
      <c r="G1050" s="135"/>
    </row>
    <row r="1051" spans="7:7" x14ac:dyDescent="0.3">
      <c r="G1051" s="135"/>
    </row>
    <row r="1052" spans="7:7" x14ac:dyDescent="0.3">
      <c r="G1052" s="135"/>
    </row>
    <row r="1053" spans="7:7" x14ac:dyDescent="0.3">
      <c r="G1053" s="135"/>
    </row>
    <row r="1054" spans="7:7" x14ac:dyDescent="0.3">
      <c r="G1054" s="135"/>
    </row>
    <row r="1055" spans="7:7" x14ac:dyDescent="0.3">
      <c r="G1055" s="135"/>
    </row>
    <row r="1056" spans="7:7" x14ac:dyDescent="0.3">
      <c r="G1056" s="135"/>
    </row>
    <row r="1057" spans="7:7" x14ac:dyDescent="0.3">
      <c r="G1057" s="135"/>
    </row>
    <row r="1058" spans="7:7" x14ac:dyDescent="0.3">
      <c r="G1058" s="135"/>
    </row>
    <row r="1059" spans="7:7" x14ac:dyDescent="0.3">
      <c r="G1059" s="135"/>
    </row>
    <row r="1060" spans="7:7" x14ac:dyDescent="0.3">
      <c r="G1060" s="135"/>
    </row>
    <row r="1061" spans="7:7" x14ac:dyDescent="0.3">
      <c r="G1061" s="135"/>
    </row>
    <row r="1062" spans="7:7" x14ac:dyDescent="0.3">
      <c r="G1062" s="135"/>
    </row>
    <row r="1063" spans="7:7" x14ac:dyDescent="0.3">
      <c r="G1063" s="135"/>
    </row>
    <row r="1064" spans="7:7" x14ac:dyDescent="0.3">
      <c r="G1064" s="135"/>
    </row>
    <row r="1065" spans="7:7" x14ac:dyDescent="0.3">
      <c r="G1065" s="135"/>
    </row>
    <row r="1066" spans="7:7" x14ac:dyDescent="0.3">
      <c r="G1066" s="135"/>
    </row>
    <row r="1067" spans="7:7" x14ac:dyDescent="0.3">
      <c r="G1067" s="135"/>
    </row>
    <row r="1068" spans="7:7" x14ac:dyDescent="0.3">
      <c r="G1068" s="135"/>
    </row>
    <row r="1069" spans="7:7" x14ac:dyDescent="0.3">
      <c r="G1069" s="135"/>
    </row>
    <row r="1070" spans="7:7" x14ac:dyDescent="0.3">
      <c r="G1070" s="135"/>
    </row>
    <row r="1071" spans="7:7" x14ac:dyDescent="0.3">
      <c r="G1071" s="135"/>
    </row>
    <row r="1072" spans="7:7" x14ac:dyDescent="0.3">
      <c r="G1072" s="135"/>
    </row>
    <row r="1073" spans="7:7" x14ac:dyDescent="0.3">
      <c r="G1073" s="135"/>
    </row>
    <row r="1074" spans="7:7" x14ac:dyDescent="0.3">
      <c r="G1074" s="135"/>
    </row>
    <row r="1075" spans="7:7" x14ac:dyDescent="0.3">
      <c r="G1075" s="135"/>
    </row>
    <row r="1076" spans="7:7" x14ac:dyDescent="0.3">
      <c r="G1076" s="135"/>
    </row>
    <row r="1077" spans="7:7" x14ac:dyDescent="0.3">
      <c r="G1077" s="135"/>
    </row>
    <row r="1078" spans="7:7" x14ac:dyDescent="0.3">
      <c r="G1078" s="135"/>
    </row>
    <row r="1079" spans="7:7" x14ac:dyDescent="0.3">
      <c r="G1079" s="135"/>
    </row>
    <row r="1080" spans="7:7" x14ac:dyDescent="0.3">
      <c r="G1080" s="135"/>
    </row>
    <row r="1081" spans="7:7" x14ac:dyDescent="0.3">
      <c r="G1081" s="135"/>
    </row>
    <row r="1082" spans="7:7" x14ac:dyDescent="0.3">
      <c r="G1082" s="135"/>
    </row>
    <row r="1083" spans="7:7" x14ac:dyDescent="0.3">
      <c r="G1083" s="135"/>
    </row>
    <row r="1084" spans="7:7" x14ac:dyDescent="0.3">
      <c r="G1084" s="135"/>
    </row>
    <row r="1085" spans="7:7" x14ac:dyDescent="0.3">
      <c r="G1085" s="135"/>
    </row>
    <row r="1086" spans="7:7" x14ac:dyDescent="0.3">
      <c r="G1086" s="135"/>
    </row>
    <row r="1087" spans="7:7" x14ac:dyDescent="0.3">
      <c r="G1087" s="135"/>
    </row>
    <row r="1088" spans="7:7" x14ac:dyDescent="0.3">
      <c r="G1088" s="135"/>
    </row>
    <row r="1089" spans="7:7" x14ac:dyDescent="0.3">
      <c r="G1089" s="135"/>
    </row>
    <row r="1090" spans="7:7" x14ac:dyDescent="0.3">
      <c r="G1090" s="135"/>
    </row>
    <row r="1091" spans="7:7" x14ac:dyDescent="0.3">
      <c r="G1091" s="135"/>
    </row>
    <row r="1092" spans="7:7" x14ac:dyDescent="0.3">
      <c r="G1092" s="135"/>
    </row>
    <row r="1093" spans="7:7" x14ac:dyDescent="0.3">
      <c r="G1093" s="135"/>
    </row>
    <row r="1094" spans="7:7" x14ac:dyDescent="0.3">
      <c r="G1094" s="135"/>
    </row>
    <row r="1095" spans="7:7" x14ac:dyDescent="0.3">
      <c r="G1095" s="135"/>
    </row>
    <row r="1096" spans="7:7" x14ac:dyDescent="0.3">
      <c r="G1096" s="135"/>
    </row>
    <row r="1097" spans="7:7" x14ac:dyDescent="0.3">
      <c r="G1097" s="135"/>
    </row>
    <row r="1098" spans="7:7" x14ac:dyDescent="0.3">
      <c r="G1098" s="135"/>
    </row>
    <row r="1099" spans="7:7" x14ac:dyDescent="0.3">
      <c r="G1099" s="135"/>
    </row>
    <row r="1100" spans="7:7" x14ac:dyDescent="0.3">
      <c r="G1100" s="135"/>
    </row>
    <row r="1101" spans="7:7" x14ac:dyDescent="0.3">
      <c r="G1101" s="135"/>
    </row>
    <row r="1102" spans="7:7" x14ac:dyDescent="0.3">
      <c r="G1102" s="135"/>
    </row>
    <row r="1103" spans="7:7" x14ac:dyDescent="0.3">
      <c r="G1103" s="135"/>
    </row>
    <row r="1104" spans="7:7" x14ac:dyDescent="0.3">
      <c r="G1104" s="135"/>
    </row>
    <row r="1105" spans="7:7" x14ac:dyDescent="0.3">
      <c r="G1105" s="135"/>
    </row>
    <row r="1106" spans="7:7" x14ac:dyDescent="0.3">
      <c r="G1106" s="135"/>
    </row>
    <row r="1107" spans="7:7" x14ac:dyDescent="0.3">
      <c r="G1107" s="135"/>
    </row>
    <row r="1108" spans="7:7" x14ac:dyDescent="0.3">
      <c r="G1108" s="135"/>
    </row>
    <row r="1109" spans="7:7" x14ac:dyDescent="0.3">
      <c r="G1109" s="135"/>
    </row>
    <row r="1110" spans="7:7" x14ac:dyDescent="0.3">
      <c r="G1110" s="135"/>
    </row>
    <row r="1111" spans="7:7" x14ac:dyDescent="0.3">
      <c r="G1111" s="135"/>
    </row>
    <row r="1112" spans="7:7" x14ac:dyDescent="0.3">
      <c r="G1112" s="135"/>
    </row>
    <row r="1113" spans="7:7" x14ac:dyDescent="0.3">
      <c r="G1113" s="135"/>
    </row>
    <row r="1114" spans="7:7" x14ac:dyDescent="0.3">
      <c r="G1114" s="135"/>
    </row>
    <row r="1115" spans="7:7" x14ac:dyDescent="0.3">
      <c r="G1115" s="135"/>
    </row>
    <row r="1116" spans="7:7" x14ac:dyDescent="0.3">
      <c r="G1116" s="135"/>
    </row>
    <row r="1117" spans="7:7" x14ac:dyDescent="0.3">
      <c r="G1117" s="135"/>
    </row>
    <row r="1118" spans="7:7" x14ac:dyDescent="0.3">
      <c r="G1118" s="135"/>
    </row>
    <row r="1119" spans="7:7" x14ac:dyDescent="0.3">
      <c r="G1119" s="135"/>
    </row>
    <row r="1120" spans="7:7" x14ac:dyDescent="0.3">
      <c r="G1120" s="135"/>
    </row>
    <row r="1121" spans="7:7" x14ac:dyDescent="0.3">
      <c r="G1121" s="135"/>
    </row>
    <row r="1122" spans="7:7" x14ac:dyDescent="0.3">
      <c r="G1122" s="135"/>
    </row>
    <row r="1123" spans="7:7" x14ac:dyDescent="0.3">
      <c r="G1123" s="135"/>
    </row>
    <row r="1124" spans="7:7" x14ac:dyDescent="0.3">
      <c r="G1124" s="135"/>
    </row>
    <row r="1125" spans="7:7" x14ac:dyDescent="0.3">
      <c r="G1125" s="135"/>
    </row>
    <row r="1126" spans="7:7" x14ac:dyDescent="0.3">
      <c r="G1126" s="135"/>
    </row>
    <row r="1127" spans="7:7" x14ac:dyDescent="0.3">
      <c r="G1127" s="135"/>
    </row>
    <row r="1128" spans="7:7" x14ac:dyDescent="0.3">
      <c r="G1128" s="135"/>
    </row>
    <row r="1129" spans="7:7" x14ac:dyDescent="0.3">
      <c r="G1129" s="135"/>
    </row>
    <row r="1130" spans="7:7" x14ac:dyDescent="0.3">
      <c r="G1130" s="135"/>
    </row>
    <row r="1131" spans="7:7" x14ac:dyDescent="0.3">
      <c r="G1131" s="135"/>
    </row>
    <row r="1132" spans="7:7" x14ac:dyDescent="0.3">
      <c r="G1132" s="135"/>
    </row>
    <row r="1133" spans="7:7" x14ac:dyDescent="0.3">
      <c r="G1133" s="135"/>
    </row>
    <row r="1134" spans="7:7" x14ac:dyDescent="0.3">
      <c r="G1134" s="135"/>
    </row>
    <row r="1135" spans="7:7" x14ac:dyDescent="0.3">
      <c r="G1135" s="135"/>
    </row>
    <row r="1136" spans="7:7" x14ac:dyDescent="0.3">
      <c r="G1136" s="135"/>
    </row>
    <row r="1137" spans="7:7" x14ac:dyDescent="0.3">
      <c r="G1137" s="135"/>
    </row>
    <row r="1138" spans="7:7" x14ac:dyDescent="0.3">
      <c r="G1138" s="135"/>
    </row>
    <row r="1139" spans="7:7" x14ac:dyDescent="0.3">
      <c r="G1139" s="135"/>
    </row>
    <row r="1140" spans="7:7" x14ac:dyDescent="0.3">
      <c r="G1140" s="135"/>
    </row>
    <row r="1141" spans="7:7" x14ac:dyDescent="0.3">
      <c r="G1141" s="135"/>
    </row>
    <row r="1142" spans="7:7" x14ac:dyDescent="0.3">
      <c r="G1142" s="135"/>
    </row>
    <row r="1143" spans="7:7" x14ac:dyDescent="0.3">
      <c r="G1143" s="135"/>
    </row>
    <row r="1144" spans="7:7" x14ac:dyDescent="0.3">
      <c r="G1144" s="135"/>
    </row>
    <row r="1145" spans="7:7" x14ac:dyDescent="0.3">
      <c r="G1145" s="135"/>
    </row>
    <row r="1146" spans="7:7" x14ac:dyDescent="0.3">
      <c r="G1146" s="135"/>
    </row>
    <row r="1147" spans="7:7" x14ac:dyDescent="0.3">
      <c r="G1147" s="135"/>
    </row>
    <row r="1148" spans="7:7" x14ac:dyDescent="0.3">
      <c r="G1148" s="135"/>
    </row>
    <row r="1149" spans="7:7" x14ac:dyDescent="0.3">
      <c r="G1149" s="135"/>
    </row>
    <row r="1150" spans="7:7" x14ac:dyDescent="0.3">
      <c r="G1150" s="135"/>
    </row>
    <row r="1151" spans="7:7" x14ac:dyDescent="0.3">
      <c r="G1151" s="135"/>
    </row>
    <row r="1152" spans="7:7" x14ac:dyDescent="0.3">
      <c r="G1152" s="135"/>
    </row>
    <row r="1153" spans="7:7" x14ac:dyDescent="0.3">
      <c r="G1153" s="135"/>
    </row>
    <row r="1154" spans="7:7" x14ac:dyDescent="0.3">
      <c r="G1154" s="135"/>
    </row>
    <row r="1155" spans="7:7" x14ac:dyDescent="0.3">
      <c r="G1155" s="135"/>
    </row>
    <row r="1156" spans="7:7" x14ac:dyDescent="0.3">
      <c r="G1156" s="135"/>
    </row>
    <row r="1157" spans="7:7" x14ac:dyDescent="0.3">
      <c r="G1157" s="135"/>
    </row>
    <row r="1158" spans="7:7" x14ac:dyDescent="0.3">
      <c r="G1158" s="135"/>
    </row>
    <row r="1159" spans="7:7" x14ac:dyDescent="0.3">
      <c r="G1159" s="135"/>
    </row>
    <row r="1160" spans="7:7" x14ac:dyDescent="0.3">
      <c r="G1160" s="135"/>
    </row>
    <row r="1161" spans="7:7" x14ac:dyDescent="0.3">
      <c r="G1161" s="135"/>
    </row>
    <row r="1162" spans="7:7" x14ac:dyDescent="0.3">
      <c r="G1162" s="135"/>
    </row>
    <row r="1163" spans="7:7" x14ac:dyDescent="0.3">
      <c r="G1163" s="135"/>
    </row>
    <row r="1164" spans="7:7" x14ac:dyDescent="0.3">
      <c r="G1164" s="135"/>
    </row>
    <row r="1165" spans="7:7" x14ac:dyDescent="0.3">
      <c r="G1165" s="135"/>
    </row>
    <row r="1166" spans="7:7" x14ac:dyDescent="0.3">
      <c r="G1166" s="135"/>
    </row>
    <row r="1167" spans="7:7" x14ac:dyDescent="0.3">
      <c r="G1167" s="135"/>
    </row>
    <row r="1168" spans="7:7" x14ac:dyDescent="0.3">
      <c r="G1168" s="135"/>
    </row>
    <row r="1169" spans="7:7" x14ac:dyDescent="0.3">
      <c r="G1169" s="135"/>
    </row>
    <row r="1170" spans="7:7" x14ac:dyDescent="0.3">
      <c r="G1170" s="135"/>
    </row>
    <row r="1171" spans="7:7" x14ac:dyDescent="0.3">
      <c r="G1171" s="135"/>
    </row>
    <row r="1172" spans="7:7" x14ac:dyDescent="0.3">
      <c r="G1172" s="135"/>
    </row>
    <row r="1173" spans="7:7" x14ac:dyDescent="0.3">
      <c r="G1173" s="135"/>
    </row>
    <row r="1174" spans="7:7" x14ac:dyDescent="0.3">
      <c r="G1174" s="135"/>
    </row>
    <row r="1175" spans="7:7" x14ac:dyDescent="0.3">
      <c r="G1175" s="135"/>
    </row>
    <row r="1176" spans="7:7" x14ac:dyDescent="0.3">
      <c r="G1176" s="135"/>
    </row>
    <row r="1177" spans="7:7" x14ac:dyDescent="0.3">
      <c r="G1177" s="135"/>
    </row>
    <row r="1178" spans="7:7" x14ac:dyDescent="0.3">
      <c r="G1178" s="135"/>
    </row>
    <row r="1179" spans="7:7" x14ac:dyDescent="0.3">
      <c r="G1179" s="135"/>
    </row>
    <row r="1180" spans="7:7" x14ac:dyDescent="0.3">
      <c r="G1180" s="135"/>
    </row>
    <row r="1181" spans="7:7" x14ac:dyDescent="0.3">
      <c r="G1181" s="135"/>
    </row>
    <row r="1182" spans="7:7" x14ac:dyDescent="0.3">
      <c r="G1182" s="135"/>
    </row>
    <row r="1183" spans="7:7" x14ac:dyDescent="0.3">
      <c r="G1183" s="135"/>
    </row>
    <row r="1184" spans="7:7" x14ac:dyDescent="0.3">
      <c r="G1184" s="135"/>
    </row>
    <row r="1185" spans="7:7" x14ac:dyDescent="0.3">
      <c r="G1185" s="135"/>
    </row>
    <row r="1186" spans="7:7" x14ac:dyDescent="0.3">
      <c r="G1186" s="135"/>
    </row>
    <row r="1187" spans="7:7" x14ac:dyDescent="0.3">
      <c r="G1187" s="135"/>
    </row>
    <row r="1188" spans="7:7" x14ac:dyDescent="0.3">
      <c r="G1188" s="135"/>
    </row>
    <row r="1189" spans="7:7" x14ac:dyDescent="0.3">
      <c r="G1189" s="135"/>
    </row>
    <row r="1190" spans="7:7" x14ac:dyDescent="0.3">
      <c r="G1190" s="135"/>
    </row>
    <row r="1191" spans="7:7" x14ac:dyDescent="0.3">
      <c r="G1191" s="135"/>
    </row>
    <row r="1192" spans="7:7" x14ac:dyDescent="0.3">
      <c r="G1192" s="135"/>
    </row>
    <row r="1193" spans="7:7" x14ac:dyDescent="0.3">
      <c r="G1193" s="135"/>
    </row>
    <row r="1194" spans="7:7" x14ac:dyDescent="0.3">
      <c r="G1194" s="135"/>
    </row>
    <row r="1195" spans="7:7" x14ac:dyDescent="0.3">
      <c r="G1195" s="135"/>
    </row>
    <row r="1196" spans="7:7" x14ac:dyDescent="0.3">
      <c r="G1196" s="135"/>
    </row>
    <row r="1197" spans="7:7" x14ac:dyDescent="0.3">
      <c r="G1197" s="135"/>
    </row>
    <row r="1198" spans="7:7" x14ac:dyDescent="0.3">
      <c r="G1198" s="135"/>
    </row>
    <row r="1199" spans="7:7" x14ac:dyDescent="0.3">
      <c r="G1199" s="135"/>
    </row>
    <row r="1200" spans="7:7" x14ac:dyDescent="0.3">
      <c r="G1200" s="135"/>
    </row>
    <row r="1201" spans="7:7" x14ac:dyDescent="0.3">
      <c r="G1201" s="135"/>
    </row>
    <row r="1202" spans="7:7" x14ac:dyDescent="0.3">
      <c r="G1202" s="135"/>
    </row>
    <row r="1203" spans="7:7" x14ac:dyDescent="0.3">
      <c r="G1203" s="135"/>
    </row>
    <row r="1204" spans="7:7" x14ac:dyDescent="0.3">
      <c r="G1204" s="135"/>
    </row>
    <row r="1205" spans="7:7" x14ac:dyDescent="0.3">
      <c r="G1205" s="135"/>
    </row>
    <row r="1206" spans="7:7" x14ac:dyDescent="0.3">
      <c r="G1206" s="135"/>
    </row>
    <row r="1207" spans="7:7" x14ac:dyDescent="0.3">
      <c r="G1207" s="135"/>
    </row>
    <row r="1208" spans="7:7" x14ac:dyDescent="0.3">
      <c r="G1208" s="135"/>
    </row>
    <row r="1209" spans="7:7" x14ac:dyDescent="0.3">
      <c r="G1209" s="135"/>
    </row>
    <row r="1210" spans="7:7" x14ac:dyDescent="0.3">
      <c r="G1210" s="135"/>
    </row>
    <row r="1211" spans="7:7" x14ac:dyDescent="0.3">
      <c r="G1211" s="135"/>
    </row>
    <row r="1212" spans="7:7" x14ac:dyDescent="0.3">
      <c r="G1212" s="135"/>
    </row>
    <row r="1213" spans="7:7" x14ac:dyDescent="0.3">
      <c r="G1213" s="135"/>
    </row>
    <row r="1214" spans="7:7" x14ac:dyDescent="0.3">
      <c r="G1214" s="135"/>
    </row>
    <row r="1215" spans="7:7" x14ac:dyDescent="0.3">
      <c r="G1215" s="135"/>
    </row>
    <row r="1216" spans="7:7" x14ac:dyDescent="0.3">
      <c r="G1216" s="135"/>
    </row>
    <row r="1217" spans="7:7" x14ac:dyDescent="0.3">
      <c r="G1217" s="135"/>
    </row>
    <row r="1218" spans="7:7" x14ac:dyDescent="0.3">
      <c r="G1218" s="135"/>
    </row>
    <row r="1219" spans="7:7" x14ac:dyDescent="0.3">
      <c r="G1219" s="135"/>
    </row>
    <row r="1220" spans="7:7" x14ac:dyDescent="0.3">
      <c r="G1220" s="135"/>
    </row>
    <row r="1221" spans="7:7" x14ac:dyDescent="0.3">
      <c r="G1221" s="135"/>
    </row>
    <row r="1222" spans="7:7" x14ac:dyDescent="0.3">
      <c r="G1222" s="135"/>
    </row>
    <row r="1223" spans="7:7" x14ac:dyDescent="0.3">
      <c r="G1223" s="135"/>
    </row>
    <row r="1224" spans="7:7" x14ac:dyDescent="0.3">
      <c r="G1224" s="135"/>
    </row>
    <row r="1225" spans="7:7" x14ac:dyDescent="0.3">
      <c r="G1225" s="135"/>
    </row>
    <row r="1226" spans="7:7" x14ac:dyDescent="0.3">
      <c r="G1226" s="135"/>
    </row>
    <row r="1227" spans="7:7" x14ac:dyDescent="0.3">
      <c r="G1227" s="135"/>
    </row>
    <row r="1228" spans="7:7" x14ac:dyDescent="0.3">
      <c r="G1228" s="135"/>
    </row>
    <row r="1229" spans="7:7" x14ac:dyDescent="0.3">
      <c r="G1229" s="135"/>
    </row>
    <row r="1230" spans="7:7" x14ac:dyDescent="0.3">
      <c r="G1230" s="135"/>
    </row>
    <row r="1231" spans="7:7" x14ac:dyDescent="0.3">
      <c r="G1231" s="135"/>
    </row>
    <row r="1232" spans="7:7" x14ac:dyDescent="0.3">
      <c r="G1232" s="135"/>
    </row>
    <row r="1233" spans="7:7" x14ac:dyDescent="0.3">
      <c r="G1233" s="135"/>
    </row>
    <row r="1234" spans="7:7" x14ac:dyDescent="0.3">
      <c r="G1234" s="135"/>
    </row>
    <row r="1235" spans="7:7" x14ac:dyDescent="0.3">
      <c r="G1235" s="135"/>
    </row>
    <row r="1236" spans="7:7" x14ac:dyDescent="0.3">
      <c r="G1236" s="135"/>
    </row>
    <row r="1237" spans="7:7" x14ac:dyDescent="0.3">
      <c r="G1237" s="135"/>
    </row>
    <row r="1238" spans="7:7" x14ac:dyDescent="0.3">
      <c r="G1238" s="135"/>
    </row>
    <row r="1239" spans="7:7" x14ac:dyDescent="0.3">
      <c r="G1239" s="135"/>
    </row>
    <row r="1240" spans="7:7" x14ac:dyDescent="0.3">
      <c r="G1240" s="135"/>
    </row>
    <row r="1241" spans="7:7" x14ac:dyDescent="0.3">
      <c r="G1241" s="135"/>
    </row>
    <row r="1242" spans="7:7" x14ac:dyDescent="0.3">
      <c r="G1242" s="135"/>
    </row>
    <row r="1243" spans="7:7" x14ac:dyDescent="0.3">
      <c r="G1243" s="135"/>
    </row>
    <row r="1244" spans="7:7" x14ac:dyDescent="0.3">
      <c r="G1244" s="135"/>
    </row>
    <row r="1245" spans="7:7" x14ac:dyDescent="0.3">
      <c r="G1245" s="135"/>
    </row>
    <row r="1246" spans="7:7" x14ac:dyDescent="0.3">
      <c r="G1246" s="135"/>
    </row>
    <row r="1247" spans="7:7" x14ac:dyDescent="0.3">
      <c r="G1247" s="135"/>
    </row>
    <row r="1248" spans="7:7" x14ac:dyDescent="0.3">
      <c r="G1248" s="135"/>
    </row>
    <row r="1249" spans="7:7" x14ac:dyDescent="0.3">
      <c r="G1249" s="135"/>
    </row>
    <row r="1250" spans="7:7" x14ac:dyDescent="0.3">
      <c r="G1250" s="135"/>
    </row>
    <row r="1251" spans="7:7" x14ac:dyDescent="0.3">
      <c r="G1251" s="135"/>
    </row>
    <row r="1252" spans="7:7" x14ac:dyDescent="0.3">
      <c r="G1252" s="135"/>
    </row>
    <row r="1253" spans="7:7" x14ac:dyDescent="0.3">
      <c r="G1253" s="135"/>
    </row>
    <row r="1254" spans="7:7" x14ac:dyDescent="0.3">
      <c r="G1254" s="135"/>
    </row>
    <row r="1255" spans="7:7" x14ac:dyDescent="0.3">
      <c r="G1255" s="135"/>
    </row>
    <row r="1256" spans="7:7" x14ac:dyDescent="0.3">
      <c r="G1256" s="135"/>
    </row>
    <row r="1257" spans="7:7" x14ac:dyDescent="0.3">
      <c r="G1257" s="135"/>
    </row>
    <row r="1258" spans="7:7" x14ac:dyDescent="0.3">
      <c r="G1258" s="135"/>
    </row>
    <row r="1259" spans="7:7" x14ac:dyDescent="0.3">
      <c r="G1259" s="135"/>
    </row>
    <row r="1260" spans="7:7" x14ac:dyDescent="0.3">
      <c r="G1260" s="135"/>
    </row>
    <row r="1261" spans="7:7" x14ac:dyDescent="0.3">
      <c r="G1261" s="135"/>
    </row>
    <row r="1262" spans="7:7" x14ac:dyDescent="0.3">
      <c r="G1262" s="135"/>
    </row>
    <row r="1263" spans="7:7" x14ac:dyDescent="0.3">
      <c r="G1263" s="135"/>
    </row>
    <row r="1264" spans="7:7" x14ac:dyDescent="0.3">
      <c r="G1264" s="135"/>
    </row>
    <row r="1265" spans="7:7" x14ac:dyDescent="0.3">
      <c r="G1265" s="135"/>
    </row>
    <row r="1266" spans="7:7" x14ac:dyDescent="0.3">
      <c r="G1266" s="135"/>
    </row>
    <row r="1267" spans="7:7" x14ac:dyDescent="0.3">
      <c r="G1267" s="135"/>
    </row>
    <row r="1268" spans="7:7" x14ac:dyDescent="0.3">
      <c r="G1268" s="135"/>
    </row>
    <row r="1269" spans="7:7" x14ac:dyDescent="0.3">
      <c r="G1269" s="135"/>
    </row>
    <row r="1270" spans="7:7" x14ac:dyDescent="0.3">
      <c r="G1270" s="135"/>
    </row>
    <row r="1271" spans="7:7" x14ac:dyDescent="0.3">
      <c r="G1271" s="135"/>
    </row>
    <row r="1272" spans="7:7" x14ac:dyDescent="0.3">
      <c r="G1272" s="135"/>
    </row>
    <row r="1273" spans="7:7" x14ac:dyDescent="0.3">
      <c r="G1273" s="135"/>
    </row>
    <row r="1274" spans="7:7" x14ac:dyDescent="0.3">
      <c r="G1274" s="135"/>
    </row>
    <row r="1275" spans="7:7" x14ac:dyDescent="0.3">
      <c r="G1275" s="135"/>
    </row>
    <row r="1276" spans="7:7" x14ac:dyDescent="0.3">
      <c r="G1276" s="135"/>
    </row>
    <row r="1277" spans="7:7" x14ac:dyDescent="0.3">
      <c r="G1277" s="135"/>
    </row>
    <row r="1278" spans="7:7" x14ac:dyDescent="0.3">
      <c r="G1278" s="135"/>
    </row>
    <row r="1279" spans="7:7" x14ac:dyDescent="0.3">
      <c r="G1279" s="135"/>
    </row>
    <row r="1280" spans="7:7" x14ac:dyDescent="0.3">
      <c r="G1280" s="135"/>
    </row>
    <row r="1281" spans="7:7" x14ac:dyDescent="0.3">
      <c r="G1281" s="135"/>
    </row>
    <row r="1282" spans="7:7" x14ac:dyDescent="0.3">
      <c r="G1282" s="135"/>
    </row>
    <row r="1283" spans="7:7" x14ac:dyDescent="0.3">
      <c r="G1283" s="135"/>
    </row>
    <row r="1284" spans="7:7" x14ac:dyDescent="0.3">
      <c r="G1284" s="135"/>
    </row>
    <row r="1285" spans="7:7" x14ac:dyDescent="0.3">
      <c r="G1285" s="135"/>
    </row>
    <row r="1286" spans="7:7" x14ac:dyDescent="0.3">
      <c r="G1286" s="135"/>
    </row>
    <row r="1287" spans="7:7" x14ac:dyDescent="0.3">
      <c r="G1287" s="135"/>
    </row>
    <row r="1288" spans="7:7" x14ac:dyDescent="0.3">
      <c r="G1288" s="135"/>
    </row>
    <row r="1289" spans="7:7" x14ac:dyDescent="0.3">
      <c r="G1289" s="135"/>
    </row>
    <row r="1290" spans="7:7" x14ac:dyDescent="0.3">
      <c r="G1290" s="135"/>
    </row>
    <row r="1291" spans="7:7" x14ac:dyDescent="0.3">
      <c r="G1291" s="135"/>
    </row>
    <row r="1292" spans="7:7" x14ac:dyDescent="0.3">
      <c r="G1292" s="135"/>
    </row>
    <row r="1293" spans="7:7" x14ac:dyDescent="0.3">
      <c r="G1293" s="135"/>
    </row>
    <row r="1294" spans="7:7" x14ac:dyDescent="0.3">
      <c r="G1294" s="135"/>
    </row>
    <row r="1295" spans="7:7" x14ac:dyDescent="0.3">
      <c r="G1295" s="135"/>
    </row>
    <row r="1296" spans="7:7" x14ac:dyDescent="0.3">
      <c r="G1296" s="135"/>
    </row>
    <row r="1297" spans="7:7" x14ac:dyDescent="0.3">
      <c r="G1297" s="135"/>
    </row>
    <row r="1298" spans="7:7" x14ac:dyDescent="0.3">
      <c r="G1298" s="135"/>
    </row>
    <row r="1299" spans="7:7" x14ac:dyDescent="0.3">
      <c r="G1299" s="135"/>
    </row>
    <row r="1300" spans="7:7" x14ac:dyDescent="0.3">
      <c r="G1300" s="135"/>
    </row>
    <row r="1301" spans="7:7" x14ac:dyDescent="0.3">
      <c r="G1301" s="135"/>
    </row>
    <row r="1302" spans="7:7" x14ac:dyDescent="0.3">
      <c r="G1302" s="135"/>
    </row>
    <row r="1303" spans="7:7" x14ac:dyDescent="0.3">
      <c r="G1303" s="135"/>
    </row>
    <row r="1304" spans="7:7" x14ac:dyDescent="0.3">
      <c r="G1304" s="135"/>
    </row>
    <row r="1305" spans="7:7" x14ac:dyDescent="0.3">
      <c r="G1305" s="135"/>
    </row>
    <row r="1306" spans="7:7" x14ac:dyDescent="0.3">
      <c r="G1306" s="135"/>
    </row>
    <row r="1307" spans="7:7" x14ac:dyDescent="0.3">
      <c r="G1307" s="135"/>
    </row>
    <row r="1308" spans="7:7" x14ac:dyDescent="0.3">
      <c r="G1308" s="135"/>
    </row>
    <row r="1309" spans="7:7" x14ac:dyDescent="0.3">
      <c r="G1309" s="135"/>
    </row>
    <row r="1310" spans="7:7" x14ac:dyDescent="0.3">
      <c r="G1310" s="135"/>
    </row>
    <row r="1311" spans="7:7" x14ac:dyDescent="0.3">
      <c r="G1311" s="135"/>
    </row>
    <row r="1312" spans="7:7" x14ac:dyDescent="0.3">
      <c r="G1312" s="135"/>
    </row>
    <row r="1313" spans="7:7" x14ac:dyDescent="0.3">
      <c r="G1313" s="135"/>
    </row>
    <row r="1314" spans="7:7" x14ac:dyDescent="0.3">
      <c r="G1314" s="135"/>
    </row>
    <row r="1315" spans="7:7" x14ac:dyDescent="0.3">
      <c r="G1315" s="135"/>
    </row>
    <row r="1316" spans="7:7" x14ac:dyDescent="0.3">
      <c r="G1316" s="135"/>
    </row>
    <row r="1317" spans="7:7" x14ac:dyDescent="0.3">
      <c r="G1317" s="135"/>
    </row>
    <row r="1318" spans="7:7" x14ac:dyDescent="0.3">
      <c r="G1318" s="135"/>
    </row>
    <row r="1319" spans="7:7" x14ac:dyDescent="0.3">
      <c r="G1319" s="135"/>
    </row>
    <row r="1320" spans="7:7" x14ac:dyDescent="0.3">
      <c r="G1320" s="135"/>
    </row>
    <row r="1321" spans="7:7" x14ac:dyDescent="0.3">
      <c r="G1321" s="1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D0EE-75EF-4B87-A541-1A916E9BC44B}">
  <dimension ref="A1:J26"/>
  <sheetViews>
    <sheetView workbookViewId="0">
      <selection activeCell="D16" sqref="D16"/>
    </sheetView>
  </sheetViews>
  <sheetFormatPr defaultRowHeight="14.4" x14ac:dyDescent="0.3"/>
  <cols>
    <col min="1" max="1" width="12.6640625" style="153" customWidth="1"/>
    <col min="2" max="2" width="29.21875" style="153" customWidth="1"/>
    <col min="3" max="3" width="3.109375" style="153" customWidth="1"/>
    <col min="4" max="4" width="12.5546875" style="153" customWidth="1"/>
    <col min="5" max="6" width="9.109375" style="153" customWidth="1"/>
    <col min="7" max="8" width="8.88671875" style="153"/>
    <col min="9" max="9" width="24.5546875" style="153" customWidth="1"/>
    <col min="10" max="16384" width="8.88671875" style="153"/>
  </cols>
  <sheetData>
    <row r="1" spans="1:10" x14ac:dyDescent="0.3">
      <c r="B1" s="154" t="s">
        <v>125</v>
      </c>
      <c r="C1" s="154"/>
    </row>
    <row r="3" spans="1:10" x14ac:dyDescent="0.3">
      <c r="B3" s="155" t="s">
        <v>129</v>
      </c>
      <c r="C3" s="155"/>
      <c r="D3" s="156"/>
      <c r="E3" s="156"/>
      <c r="F3" s="156"/>
    </row>
    <row r="5" spans="1:10" x14ac:dyDescent="0.3">
      <c r="A5" s="154" t="s">
        <v>2</v>
      </c>
      <c r="B5" s="154" t="s">
        <v>126</v>
      </c>
      <c r="C5" s="154"/>
      <c r="D5" s="154" t="s">
        <v>127</v>
      </c>
      <c r="E5" s="154"/>
      <c r="F5" s="154"/>
      <c r="H5" s="154" t="s">
        <v>2</v>
      </c>
      <c r="I5" s="154" t="s">
        <v>104</v>
      </c>
      <c r="J5" s="154" t="s">
        <v>127</v>
      </c>
    </row>
    <row r="6" spans="1:10" x14ac:dyDescent="0.3">
      <c r="J6" s="157"/>
    </row>
    <row r="7" spans="1:10" x14ac:dyDescent="0.3">
      <c r="A7" s="158">
        <v>45748</v>
      </c>
      <c r="B7" s="155" t="s">
        <v>48</v>
      </c>
      <c r="C7" s="155" t="s">
        <v>35</v>
      </c>
      <c r="D7" s="159">
        <v>72</v>
      </c>
      <c r="E7" s="159"/>
      <c r="F7" s="159"/>
      <c r="H7" s="160"/>
      <c r="I7" s="161" t="s">
        <v>128</v>
      </c>
      <c r="J7" s="162"/>
    </row>
    <row r="8" spans="1:10" x14ac:dyDescent="0.3">
      <c r="A8" s="158">
        <v>45778</v>
      </c>
      <c r="B8" s="155" t="s">
        <v>48</v>
      </c>
      <c r="C8" s="155" t="s">
        <v>35</v>
      </c>
      <c r="D8" s="159">
        <v>348</v>
      </c>
      <c r="E8" s="159"/>
      <c r="F8" s="159"/>
      <c r="J8" s="157"/>
    </row>
    <row r="9" spans="1:10" x14ac:dyDescent="0.3">
      <c r="A9" s="158">
        <v>45810</v>
      </c>
      <c r="B9" s="155" t="s">
        <v>48</v>
      </c>
      <c r="C9" s="155" t="s">
        <v>35</v>
      </c>
      <c r="D9" s="159">
        <v>420</v>
      </c>
      <c r="E9" s="159"/>
      <c r="F9" s="159"/>
      <c r="J9" s="157"/>
    </row>
    <row r="10" spans="1:10" x14ac:dyDescent="0.3">
      <c r="A10" s="158">
        <v>45841</v>
      </c>
      <c r="B10" s="155" t="s">
        <v>48</v>
      </c>
      <c r="C10" s="155" t="s">
        <v>35</v>
      </c>
      <c r="D10" s="159">
        <v>240</v>
      </c>
      <c r="E10" s="159"/>
      <c r="F10" s="159"/>
      <c r="J10" s="157"/>
    </row>
    <row r="11" spans="1:10" x14ac:dyDescent="0.3">
      <c r="A11" s="158" t="s">
        <v>419</v>
      </c>
      <c r="B11" s="155" t="s">
        <v>48</v>
      </c>
      <c r="C11" s="155" t="s">
        <v>35</v>
      </c>
      <c r="D11" s="159">
        <v>432</v>
      </c>
      <c r="E11" s="159"/>
      <c r="F11" s="159"/>
      <c r="J11" s="157"/>
    </row>
    <row r="12" spans="1:10" x14ac:dyDescent="0.3">
      <c r="A12" s="158" t="s">
        <v>420</v>
      </c>
      <c r="B12" s="155" t="s">
        <v>48</v>
      </c>
      <c r="C12" s="155" t="s">
        <v>35</v>
      </c>
      <c r="D12" s="159">
        <v>288</v>
      </c>
      <c r="E12" s="159"/>
      <c r="F12" s="159"/>
      <c r="J12" s="157"/>
    </row>
    <row r="13" spans="1:10" x14ac:dyDescent="0.3">
      <c r="A13" s="158" t="s">
        <v>421</v>
      </c>
      <c r="B13" s="155" t="s">
        <v>48</v>
      </c>
      <c r="C13" s="155" t="s">
        <v>35</v>
      </c>
      <c r="D13" s="159">
        <v>288</v>
      </c>
      <c r="E13" s="159"/>
      <c r="F13" s="159"/>
      <c r="J13" s="157"/>
    </row>
    <row r="14" spans="1:10" x14ac:dyDescent="0.3">
      <c r="A14" s="158"/>
      <c r="B14" s="155" t="s">
        <v>48</v>
      </c>
      <c r="C14" s="155"/>
      <c r="D14" s="159"/>
      <c r="J14" s="157"/>
    </row>
    <row r="15" spans="1:10" x14ac:dyDescent="0.3">
      <c r="A15" s="158"/>
      <c r="B15" s="155" t="s">
        <v>48</v>
      </c>
      <c r="D15" s="159"/>
      <c r="J15" s="157"/>
    </row>
    <row r="16" spans="1:10" x14ac:dyDescent="0.3">
      <c r="A16" s="163"/>
      <c r="B16" s="155" t="s">
        <v>48</v>
      </c>
      <c r="C16" s="155"/>
      <c r="D16" s="159"/>
      <c r="J16" s="157"/>
    </row>
    <row r="17" spans="1:10" x14ac:dyDescent="0.3">
      <c r="A17" s="155"/>
      <c r="B17" s="155"/>
      <c r="C17" s="155"/>
      <c r="D17" s="159"/>
      <c r="J17" s="157"/>
    </row>
    <row r="18" spans="1:10" x14ac:dyDescent="0.3">
      <c r="A18" s="155"/>
      <c r="B18" s="155"/>
      <c r="C18" s="155"/>
      <c r="D18" s="159"/>
      <c r="J18" s="157"/>
    </row>
    <row r="19" spans="1:10" x14ac:dyDescent="0.3">
      <c r="A19" s="155"/>
      <c r="B19" s="155"/>
      <c r="C19" s="155"/>
      <c r="D19" s="159"/>
      <c r="J19" s="157"/>
    </row>
    <row r="20" spans="1:10" x14ac:dyDescent="0.3">
      <c r="B20" s="155"/>
      <c r="C20" s="155"/>
      <c r="D20" s="159"/>
      <c r="E20" s="159"/>
      <c r="F20" s="159"/>
      <c r="J20" s="157"/>
    </row>
    <row r="21" spans="1:10" x14ac:dyDescent="0.3">
      <c r="J21" s="157"/>
    </row>
    <row r="22" spans="1:10" x14ac:dyDescent="0.3">
      <c r="J22" s="157"/>
    </row>
    <row r="23" spans="1:10" x14ac:dyDescent="0.3">
      <c r="B23" s="153" t="s">
        <v>127</v>
      </c>
      <c r="D23" s="159">
        <f>D3-D7-D8-D9-D10-D11-D12-D13+J7-D14-D15-D16</f>
        <v>-2088</v>
      </c>
      <c r="J23" s="157"/>
    </row>
    <row r="24" spans="1:10" x14ac:dyDescent="0.3">
      <c r="J24" s="157"/>
    </row>
    <row r="26" spans="1:10" x14ac:dyDescent="0.3">
      <c r="J26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2025-2026 Expenditure</vt:lpstr>
      <vt:lpstr>2025-2026 Income</vt:lpstr>
      <vt:lpstr>Budget Control</vt:lpstr>
      <vt:lpstr>Ear Marked Reserves </vt:lpstr>
      <vt:lpstr>VAT</vt:lpstr>
      <vt:lpstr>Green Charity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Pacey</dc:creator>
  <cp:lastModifiedBy>Amy Lord</cp:lastModifiedBy>
  <dcterms:created xsi:type="dcterms:W3CDTF">2025-03-19T14:41:31Z</dcterms:created>
  <dcterms:modified xsi:type="dcterms:W3CDTF">2026-03-03T12:50:43Z</dcterms:modified>
</cp:coreProperties>
</file>