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verp\Dropbox\June 2026 Meeting\"/>
    </mc:Choice>
  </mc:AlternateContent>
  <xr:revisionPtr revIDLastSave="0" documentId="8_{2CD465F7-DD5E-4EEB-988B-D948B78F0E9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alance Sheet" sheetId="1" r:id="rId1"/>
    <sheet name="Bank Rec" sheetId="2" r:id="rId2"/>
    <sheet name="Reserves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3" i="1" l="1"/>
  <c r="M53" i="1"/>
  <c r="M133" i="1"/>
  <c r="M132" i="1"/>
  <c r="M128" i="1"/>
  <c r="M125" i="1"/>
  <c r="M124" i="1"/>
  <c r="M123" i="1"/>
  <c r="M122" i="1"/>
  <c r="M121" i="1"/>
  <c r="M120" i="1"/>
  <c r="M109" i="1"/>
  <c r="M110" i="1"/>
  <c r="M111" i="1"/>
  <c r="M112" i="1"/>
  <c r="M113" i="1"/>
  <c r="M114" i="1"/>
  <c r="M115" i="1"/>
  <c r="M116" i="1"/>
  <c r="M108" i="1"/>
  <c r="M105" i="1"/>
  <c r="M57" i="1"/>
  <c r="M58" i="1"/>
  <c r="M59" i="1"/>
  <c r="M60" i="1"/>
  <c r="M56" i="1"/>
  <c r="B17" i="4"/>
  <c r="A17" i="4"/>
  <c r="A3" i="4"/>
  <c r="A4" i="4"/>
  <c r="A5" i="4"/>
  <c r="A6" i="4"/>
  <c r="A7" i="4"/>
  <c r="A8" i="4"/>
  <c r="A9" i="4"/>
  <c r="A10" i="4"/>
  <c r="A11" i="4"/>
  <c r="A12" i="4"/>
  <c r="A2" i="4"/>
  <c r="B3" i="4"/>
  <c r="B4" i="4"/>
  <c r="B5" i="4"/>
  <c r="B6" i="4"/>
  <c r="B7" i="4"/>
  <c r="B8" i="4"/>
  <c r="B9" i="4"/>
  <c r="B10" i="4"/>
  <c r="B11" i="4"/>
  <c r="B12" i="4"/>
  <c r="B2" i="4"/>
  <c r="I61" i="1"/>
  <c r="A138" i="1"/>
  <c r="J117" i="1"/>
  <c r="J106" i="1"/>
  <c r="O132" i="1" l="1"/>
  <c r="O116" i="1"/>
  <c r="P133" i="1"/>
  <c r="M61" i="1"/>
  <c r="B19" i="4"/>
  <c r="I14" i="1"/>
  <c r="J64" i="1"/>
  <c r="A62" i="1"/>
  <c r="J62" i="1"/>
  <c r="J129" i="1"/>
  <c r="J161" i="1"/>
  <c r="J145" i="1"/>
  <c r="A145" i="1"/>
  <c r="A144" i="1"/>
  <c r="M62" i="1" l="1"/>
  <c r="A67" i="1"/>
  <c r="H35" i="2" l="1"/>
  <c r="F24" i="2"/>
  <c r="G11" i="2"/>
  <c r="G10" i="2"/>
  <c r="G9" i="2"/>
  <c r="J67" i="1"/>
  <c r="J44" i="1"/>
  <c r="A117" i="1"/>
  <c r="G25" i="2" l="1"/>
  <c r="G27" i="2" s="1"/>
  <c r="H29" i="2" s="1"/>
  <c r="G13" i="2"/>
  <c r="H15" i="2" s="1"/>
  <c r="J126" i="1"/>
  <c r="A126" i="1"/>
  <c r="H31" i="2" l="1"/>
  <c r="H37" i="2" s="1"/>
  <c r="A44" i="1"/>
  <c r="B14" i="4"/>
  <c r="B18" i="4" s="1"/>
  <c r="J134" i="1"/>
  <c r="J138" i="1"/>
  <c r="J144" i="1" s="1"/>
  <c r="A167" i="1"/>
  <c r="A161" i="1"/>
  <c r="A134" i="1"/>
  <c r="A129" i="1"/>
  <c r="A106" i="1"/>
  <c r="A151" i="1" s="1"/>
  <c r="A14" i="1"/>
  <c r="A18" i="1" s="1"/>
  <c r="A23" i="1" s="1"/>
  <c r="A25" i="1" s="1"/>
  <c r="I18" i="1"/>
  <c r="J23" i="1" s="1"/>
  <c r="J25" i="1" s="1"/>
  <c r="J167" i="1"/>
  <c r="J151" i="1" l="1"/>
  <c r="M151" i="1" s="1"/>
  <c r="J141" i="1"/>
  <c r="J46" i="1"/>
  <c r="A46" i="1"/>
  <c r="A48" i="1" s="1"/>
  <c r="B20" i="4" l="1"/>
  <c r="B22" i="4" s="1"/>
  <c r="M46" i="1"/>
  <c r="J143" i="1"/>
  <c r="J149" i="1" s="1"/>
  <c r="J152" i="1" s="1"/>
  <c r="J48" i="1"/>
  <c r="A141" i="1"/>
  <c r="A143" i="1" l="1"/>
  <c r="A149" i="1" s="1"/>
  <c r="A152" i="1" s="1"/>
  <c r="M152" i="1" s="1"/>
</calcChain>
</file>

<file path=xl/sharedStrings.xml><?xml version="1.0" encoding="utf-8"?>
<sst xmlns="http://schemas.openxmlformats.org/spreadsheetml/2006/main" count="145" uniqueCount="120">
  <si>
    <t>£</t>
  </si>
  <si>
    <t>CURRENT  ASSETS</t>
  </si>
  <si>
    <t>Cash at Bank</t>
  </si>
  <si>
    <t>NET  CURRENT  ASSETS</t>
  </si>
  <si>
    <t>Represented by :</t>
  </si>
  <si>
    <t>Precept</t>
  </si>
  <si>
    <t>Insurance</t>
  </si>
  <si>
    <t xml:space="preserve">General Fund </t>
  </si>
  <si>
    <t>ADD</t>
  </si>
  <si>
    <t>LESS</t>
  </si>
  <si>
    <t>CURRENT  LIABILITIES</t>
  </si>
  <si>
    <t>Current Account</t>
  </si>
  <si>
    <t>NET  ASSETS</t>
  </si>
  <si>
    <t>CERTIFICATION</t>
  </si>
  <si>
    <t>Signed   . . . . . . . . . . . . . . . . . . . . . . . . . . . . . . . . . . . . . .</t>
  </si>
  <si>
    <t xml:space="preserve">been approved by resolution of the Council.    </t>
  </si>
  <si>
    <t>Other Income</t>
  </si>
  <si>
    <t>Employees</t>
  </si>
  <si>
    <t>Administration</t>
  </si>
  <si>
    <t>Donations and Grants</t>
  </si>
  <si>
    <t>Sundry Debtors (as scheduled)</t>
  </si>
  <si>
    <t>Sundry Creditors (as scheduled)</t>
  </si>
  <si>
    <t>Officers - Salaries and Employer's Contributions</t>
  </si>
  <si>
    <t>Grants to Voluntary Organisations</t>
  </si>
  <si>
    <t>ANALYSIS  OF  GENERAL  REVENUE  INCOME</t>
  </si>
  <si>
    <t>ANALYSIS  OF  GENERAL  REVENUE  EXPENDITURE</t>
  </si>
  <si>
    <t xml:space="preserve">Date </t>
  </si>
  <si>
    <t>The above mentioned Balance Sheet, Income and Expenditure analyses and Supporting Information</t>
  </si>
  <si>
    <t>Over Parish Council</t>
  </si>
  <si>
    <t>Instant Saver Account</t>
  </si>
  <si>
    <t>Land Price Reserve</t>
  </si>
  <si>
    <t>Reserves</t>
  </si>
  <si>
    <t>Village Recreation Reserve</t>
  </si>
  <si>
    <t>Tree Works at Green Reserve</t>
  </si>
  <si>
    <t>Play Equipment Replacement Fund</t>
  </si>
  <si>
    <t>Public Open Space Maintenance Fund - Gifford's Way</t>
  </si>
  <si>
    <t>Election costs</t>
  </si>
  <si>
    <t>Legal Fees</t>
  </si>
  <si>
    <t>Mobile Warden</t>
  </si>
  <si>
    <t>OCA joint projects</t>
  </si>
  <si>
    <t>Equipment Replacement Fund</t>
  </si>
  <si>
    <t>Bank Interest</t>
  </si>
  <si>
    <t>S106</t>
  </si>
  <si>
    <t xml:space="preserve">Pavilion </t>
  </si>
  <si>
    <t>Wayleaves</t>
  </si>
  <si>
    <t>VAT Refund</t>
  </si>
  <si>
    <t>Repairs and Maintenance - Pavilion</t>
  </si>
  <si>
    <t>Litter and Village Maintenance</t>
  </si>
  <si>
    <t>Grass Cutting</t>
  </si>
  <si>
    <t>Village</t>
  </si>
  <si>
    <t>Overcote, Ponds, Gravel, Trees</t>
  </si>
  <si>
    <t>Projects</t>
  </si>
  <si>
    <t>OCA Project</t>
  </si>
  <si>
    <t>VAT</t>
  </si>
  <si>
    <t>Creditors Outstanding</t>
  </si>
  <si>
    <t xml:space="preserve">Chairman </t>
  </si>
  <si>
    <t>Green Charity</t>
  </si>
  <si>
    <t>Street Light Maintenance</t>
  </si>
  <si>
    <t>CCTV</t>
  </si>
  <si>
    <t>Santa Trip / Remembrance Parade</t>
  </si>
  <si>
    <t>Less unpresented payments</t>
  </si>
  <si>
    <t>Plus outstanding credits</t>
  </si>
  <si>
    <t>Movement</t>
  </si>
  <si>
    <t>Cash Book</t>
  </si>
  <si>
    <t>Expenditure</t>
  </si>
  <si>
    <t>(Excl investments)</t>
  </si>
  <si>
    <t>Income</t>
  </si>
  <si>
    <t>(0.00 means accounts balance)</t>
  </si>
  <si>
    <t>[ 2 ]</t>
  </si>
  <si>
    <t>CONSOLIDATED  BANK  RECONCILIATION  STATEMENT</t>
  </si>
  <si>
    <t>Less unpresented cheques</t>
  </si>
  <si>
    <t>Add outstanding credits</t>
  </si>
  <si>
    <t>Name</t>
  </si>
  <si>
    <t xml:space="preserve">Reserve Amount </t>
  </si>
  <si>
    <t>Date</t>
  </si>
  <si>
    <t>General Fund</t>
  </si>
  <si>
    <t xml:space="preserve">Public Open Space </t>
  </si>
  <si>
    <t>Donation to Green Charity</t>
  </si>
  <si>
    <t>Debtors  Outstanding</t>
  </si>
  <si>
    <t>Transfer from POS Reserve - previous years expenditure</t>
  </si>
  <si>
    <t xml:space="preserve">Administration, Training &amp; Website Expenses </t>
  </si>
  <si>
    <t>Subscriptions</t>
  </si>
  <si>
    <t xml:space="preserve">Audit Fees - External and Internal </t>
  </si>
  <si>
    <t>Play Equipment Repairs &amp; Maintenance</t>
  </si>
  <si>
    <t>Play Areas Development</t>
  </si>
  <si>
    <t>Skate Park</t>
  </si>
  <si>
    <t>Grass Cutting - Green</t>
  </si>
  <si>
    <t>Grants</t>
  </si>
  <si>
    <t>PC Meetings</t>
  </si>
  <si>
    <t>Box 6</t>
  </si>
  <si>
    <t xml:space="preserve"> Box 3</t>
  </si>
  <si>
    <t>Box 4</t>
  </si>
  <si>
    <t>Balance of Unspent Donation - transfer to reserve</t>
  </si>
  <si>
    <t>Box 2</t>
  </si>
  <si>
    <t>Box 7</t>
  </si>
  <si>
    <t>Box 8</t>
  </si>
  <si>
    <t>Staff Costs</t>
  </si>
  <si>
    <t>All Other Payments</t>
  </si>
  <si>
    <t>Total - Other Reserves</t>
  </si>
  <si>
    <t>Other Reserves</t>
  </si>
  <si>
    <t>ACCOUNTS  2025/2026</t>
  </si>
  <si>
    <t>2024/2025</t>
  </si>
  <si>
    <t>2025/2026</t>
  </si>
  <si>
    <t>BALANCE  SHEET  AS  AT  31st  MARCH 2026</t>
  </si>
  <si>
    <t>as follows:</t>
  </si>
  <si>
    <t>HMRC - VAT Reclaim</t>
  </si>
  <si>
    <t>HMRC - PAYE/NI</t>
  </si>
  <si>
    <t>High Interest Account</t>
  </si>
  <si>
    <t>S106 Holding Account</t>
  </si>
  <si>
    <t>Miscellaneous</t>
  </si>
  <si>
    <t xml:space="preserve">Creditors outstanding and due from the Council as at the 31st March 2026 were </t>
  </si>
  <si>
    <t>Debts outstanding and due to the Council as at the 31st March 2026 were as follows : -</t>
  </si>
  <si>
    <t xml:space="preserve"> reflects the financial position of Over Parish Council as at the 31st March 2026 and have</t>
  </si>
  <si>
    <t>Balances B/Fwd at 31st March 2025</t>
  </si>
  <si>
    <t>Balances as of 31st March 2026</t>
  </si>
  <si>
    <t>Instant Access Savings Account</t>
  </si>
  <si>
    <t>31.03.2026</t>
  </si>
  <si>
    <t>Total Balances - 31.03.26</t>
  </si>
  <si>
    <t>Financial Officer</t>
  </si>
  <si>
    <t>Variances from 2024/25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</si>
</sst>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&quot;£&quot;#,##0.00_);\(&quot;£&quot;#,##0.00\)"/>
    <numFmt numFmtId="165" formatCode="&quot;£&quot;#,##0.00"/>
  </numFmts>
  <fonts count="17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b/>
      <u/>
      <sz val="11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1"/>
      <name val="Arial"/>
      <family val="2"/>
    </font>
    <font>
      <i/>
      <sz val="11"/>
      <name val="Times New Roman"/>
      <family val="1"/>
    </font>
    <font>
      <b/>
      <u/>
      <sz val="10"/>
      <name val="Arial"/>
      <family val="2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1"/>
      <name val="Times New Roman"/>
      <family val="1"/>
    </font>
    <font>
      <b/>
      <u/>
      <sz val="11"/>
      <color theme="1"/>
      <name val="Calibri"/>
      <family val="2"/>
      <scheme val="minor"/>
    </font>
    <font>
      <b/>
      <sz val="10"/>
      <name val="Arial"/>
      <family val="2"/>
    </font>
    <font>
      <sz val="9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75">
    <xf numFmtId="0" fontId="0" fillId="0" borderId="0" xfId="0"/>
    <xf numFmtId="164" fontId="9" fillId="0" borderId="0" xfId="0" applyNumberFormat="1" applyFont="1" applyAlignment="1" applyProtection="1">
      <alignment horizontal="left" vertical="center"/>
      <protection locked="0"/>
    </xf>
    <xf numFmtId="4" fontId="9" fillId="0" borderId="0" xfId="1" applyNumberFormat="1" applyFont="1" applyFill="1" applyProtection="1">
      <protection locked="0"/>
    </xf>
    <xf numFmtId="4" fontId="10" fillId="0" borderId="0" xfId="0" applyNumberFormat="1" applyFont="1"/>
    <xf numFmtId="4" fontId="11" fillId="0" borderId="0" xfId="0" applyNumberFormat="1" applyFont="1"/>
    <xf numFmtId="0" fontId="11" fillId="0" borderId="0" xfId="0" applyFont="1" applyAlignment="1">
      <alignment horizontal="right"/>
    </xf>
    <xf numFmtId="0" fontId="10" fillId="0" borderId="0" xfId="0" applyFont="1"/>
    <xf numFmtId="0" fontId="11" fillId="0" borderId="0" xfId="0" applyFont="1"/>
    <xf numFmtId="4" fontId="11" fillId="0" borderId="0" xfId="0" applyNumberFormat="1" applyFont="1" applyAlignment="1">
      <alignment horizontal="center"/>
    </xf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4" fontId="10" fillId="0" borderId="0" xfId="0" applyNumberFormat="1" applyFont="1" applyAlignment="1">
      <alignment vertical="center"/>
    </xf>
    <xf numFmtId="4" fontId="11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4" fontId="10" fillId="0" borderId="1" xfId="0" applyNumberFormat="1" applyFont="1" applyBorder="1"/>
    <xf numFmtId="4" fontId="10" fillId="0" borderId="0" xfId="0" applyNumberFormat="1" applyFont="1" applyAlignment="1">
      <alignment horizontal="right"/>
    </xf>
    <xf numFmtId="4" fontId="10" fillId="0" borderId="2" xfId="0" applyNumberFormat="1" applyFont="1" applyBorder="1" applyAlignment="1">
      <alignment vertical="center"/>
    </xf>
    <xf numFmtId="4" fontId="11" fillId="0" borderId="3" xfId="0" applyNumberFormat="1" applyFont="1" applyBorder="1" applyAlignment="1">
      <alignment horizontal="right" vertical="center"/>
    </xf>
    <xf numFmtId="4" fontId="11" fillId="0" borderId="2" xfId="0" applyNumberFormat="1" applyFont="1" applyBorder="1"/>
    <xf numFmtId="4" fontId="11" fillId="0" borderId="3" xfId="0" applyNumberFormat="1" applyFont="1" applyBorder="1" applyAlignment="1">
      <alignment vertical="center"/>
    </xf>
    <xf numFmtId="0" fontId="11" fillId="0" borderId="0" xfId="0" applyFont="1" applyAlignment="1">
      <alignment vertical="center"/>
    </xf>
    <xf numFmtId="4" fontId="10" fillId="0" borderId="0" xfId="0" applyNumberFormat="1" applyFont="1" applyAlignment="1">
      <alignment horizontal="left" vertical="center"/>
    </xf>
    <xf numFmtId="2" fontId="10" fillId="0" borderId="0" xfId="0" applyNumberFormat="1" applyFont="1"/>
    <xf numFmtId="4" fontId="10" fillId="0" borderId="0" xfId="0" applyNumberFormat="1" applyFont="1" applyAlignment="1">
      <alignment horizontal="center"/>
    </xf>
    <xf numFmtId="4" fontId="11" fillId="0" borderId="4" xfId="0" applyNumberFormat="1" applyFont="1" applyBorder="1" applyAlignment="1">
      <alignment vertical="center"/>
    </xf>
    <xf numFmtId="4" fontId="11" fillId="0" borderId="0" xfId="0" applyNumberFormat="1" applyFont="1" applyAlignment="1">
      <alignment horizontal="right"/>
    </xf>
    <xf numFmtId="4" fontId="11" fillId="0" borderId="3" xfId="0" applyNumberFormat="1" applyFont="1" applyBorder="1"/>
    <xf numFmtId="14" fontId="11" fillId="0" borderId="0" xfId="0" applyNumberFormat="1" applyFont="1"/>
    <xf numFmtId="4" fontId="11" fillId="0" borderId="1" xfId="0" applyNumberFormat="1" applyFont="1" applyBorder="1"/>
    <xf numFmtId="0" fontId="3" fillId="0" borderId="0" xfId="0" applyFont="1"/>
    <xf numFmtId="0" fontId="4" fillId="0" borderId="0" xfId="0" applyFont="1"/>
    <xf numFmtId="4" fontId="4" fillId="0" borderId="0" xfId="0" applyNumberFormat="1" applyFont="1"/>
    <xf numFmtId="3" fontId="4" fillId="0" borderId="0" xfId="0" applyNumberFormat="1" applyFont="1"/>
    <xf numFmtId="0" fontId="5" fillId="0" borderId="0" xfId="0" applyFont="1"/>
    <xf numFmtId="4" fontId="4" fillId="0" borderId="2" xfId="0" applyNumberFormat="1" applyFont="1" applyBorder="1"/>
    <xf numFmtId="4" fontId="4" fillId="0" borderId="1" xfId="0" applyNumberFormat="1" applyFont="1" applyBorder="1"/>
    <xf numFmtId="4" fontId="4" fillId="0" borderId="5" xfId="0" applyNumberFormat="1" applyFont="1" applyBorder="1"/>
    <xf numFmtId="0" fontId="6" fillId="0" borderId="0" xfId="0" applyFont="1"/>
    <xf numFmtId="4" fontId="7" fillId="2" borderId="0" xfId="0" applyNumberFormat="1" applyFont="1" applyFill="1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14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vertical="center"/>
    </xf>
    <xf numFmtId="0" fontId="12" fillId="0" borderId="0" xfId="0" applyFont="1"/>
    <xf numFmtId="4" fontId="6" fillId="0" borderId="0" xfId="0" applyNumberFormat="1" applyFont="1"/>
    <xf numFmtId="3" fontId="6" fillId="0" borderId="0" xfId="0" applyNumberFormat="1" applyFont="1"/>
    <xf numFmtId="4" fontId="5" fillId="0" borderId="0" xfId="0" applyNumberFormat="1" applyFont="1" applyAlignment="1">
      <alignment horizontal="center"/>
    </xf>
    <xf numFmtId="3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6" xfId="0" applyFont="1" applyBorder="1"/>
    <xf numFmtId="0" fontId="4" fillId="0" borderId="1" xfId="0" applyFont="1" applyBorder="1"/>
    <xf numFmtId="4" fontId="4" fillId="0" borderId="7" xfId="0" applyNumberFormat="1" applyFont="1" applyBorder="1"/>
    <xf numFmtId="165" fontId="0" fillId="0" borderId="5" xfId="0" applyNumberFormat="1" applyBorder="1"/>
    <xf numFmtId="0" fontId="0" fillId="0" borderId="5" xfId="0" applyBorder="1"/>
    <xf numFmtId="0" fontId="13" fillId="0" borderId="5" xfId="0" applyFont="1" applyBorder="1"/>
    <xf numFmtId="0" fontId="8" fillId="0" borderId="5" xfId="0" applyFont="1" applyBorder="1"/>
    <xf numFmtId="0" fontId="9" fillId="0" borderId="5" xfId="0" applyFont="1" applyBorder="1"/>
    <xf numFmtId="165" fontId="9" fillId="0" borderId="5" xfId="0" applyNumberFormat="1" applyFont="1" applyBorder="1"/>
    <xf numFmtId="0" fontId="2" fillId="0" borderId="5" xfId="0" applyFont="1" applyBorder="1"/>
    <xf numFmtId="0" fontId="8" fillId="0" borderId="5" xfId="0" applyFont="1" applyBorder="1" applyAlignment="1">
      <alignment horizontal="right"/>
    </xf>
    <xf numFmtId="4" fontId="10" fillId="0" borderId="2" xfId="0" applyNumberFormat="1" applyFont="1" applyBorder="1"/>
    <xf numFmtId="14" fontId="11" fillId="0" borderId="0" xfId="0" applyNumberFormat="1" applyFont="1" applyAlignment="1">
      <alignment horizontal="center"/>
    </xf>
    <xf numFmtId="4" fontId="7" fillId="0" borderId="0" xfId="0" applyNumberFormat="1" applyFont="1"/>
    <xf numFmtId="4" fontId="11" fillId="0" borderId="4" xfId="0" applyNumberFormat="1" applyFont="1" applyBorder="1" applyAlignment="1">
      <alignment horizontal="right"/>
    </xf>
    <xf numFmtId="4" fontId="10" fillId="0" borderId="4" xfId="0" applyNumberFormat="1" applyFont="1" applyBorder="1" applyAlignment="1">
      <alignment horizontal="right"/>
    </xf>
    <xf numFmtId="4" fontId="10" fillId="0" borderId="1" xfId="0" applyNumberFormat="1" applyFont="1" applyBorder="1" applyAlignment="1">
      <alignment horizontal="right"/>
    </xf>
    <xf numFmtId="0" fontId="14" fillId="0" borderId="0" xfId="0" applyFont="1"/>
    <xf numFmtId="165" fontId="14" fillId="0" borderId="0" xfId="0" applyNumberFormat="1" applyFont="1"/>
    <xf numFmtId="4" fontId="15" fillId="0" borderId="0" xfId="0" applyNumberFormat="1" applyFont="1"/>
    <xf numFmtId="0" fontId="15" fillId="0" borderId="0" xfId="0" applyFont="1"/>
    <xf numFmtId="0" fontId="16" fillId="0" borderId="5" xfId="0" applyFont="1" applyBorder="1"/>
    <xf numFmtId="165" fontId="14" fillId="0" borderId="5" xfId="0" applyNumberFormat="1" applyFont="1" applyBorder="1"/>
    <xf numFmtId="4" fontId="11" fillId="0" borderId="0" xfId="0" applyNumberFormat="1" applyFont="1" applyAlignment="1">
      <alignment horizontal="center"/>
    </xf>
    <xf numFmtId="14" fontId="5" fillId="0" borderId="0" xfId="0" applyNumberFormat="1" applyFont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213"/>
  <sheetViews>
    <sheetView tabSelected="1" topLeftCell="A16" zoomScaleNormal="100" workbookViewId="0">
      <selection activeCell="I17" sqref="I17"/>
    </sheetView>
  </sheetViews>
  <sheetFormatPr defaultColWidth="9.109375" defaultRowHeight="14.1" customHeight="1" x14ac:dyDescent="0.3"/>
  <cols>
    <col min="1" max="1" width="12.109375" style="3" customWidth="1"/>
    <col min="2" max="2" width="5.44140625" style="3" customWidth="1"/>
    <col min="3" max="3" width="5.33203125" style="4" customWidth="1"/>
    <col min="4" max="4" width="4.6640625" style="4" customWidth="1"/>
    <col min="5" max="5" width="4.33203125" style="3" customWidth="1"/>
    <col min="6" max="6" width="27.109375" style="3" customWidth="1"/>
    <col min="7" max="7" width="9.33203125" style="3" customWidth="1"/>
    <col min="8" max="8" width="11.33203125" style="3" customWidth="1"/>
    <col min="9" max="9" width="10.6640625" style="3" customWidth="1"/>
    <col min="10" max="10" width="11.5546875" style="3" customWidth="1"/>
    <col min="11" max="11" width="2.6640625" style="6" customWidth="1"/>
    <col min="12" max="12" width="9.109375" style="6"/>
    <col min="13" max="13" width="11.77734375" style="6" customWidth="1"/>
    <col min="14" max="14" width="9.109375" style="6"/>
    <col min="15" max="15" width="10.44140625" style="6" bestFit="1" customWidth="1"/>
    <col min="16" max="16" width="12.33203125" style="6" customWidth="1"/>
    <col min="17" max="21" width="9.109375" style="6"/>
    <col min="22" max="22" width="8.6640625" style="6" customWidth="1"/>
    <col min="23" max="16384" width="9.109375" style="6"/>
  </cols>
  <sheetData>
    <row r="1" spans="1:25" ht="14.1" customHeight="1" x14ac:dyDescent="0.3">
      <c r="J1" s="4"/>
      <c r="K1" s="5"/>
    </row>
    <row r="2" spans="1:25" s="7" customFormat="1" ht="14.1" customHeight="1" x14ac:dyDescent="0.3">
      <c r="A2" s="4" t="s">
        <v>28</v>
      </c>
      <c r="B2" s="4"/>
      <c r="C2" s="4"/>
      <c r="D2" s="4"/>
      <c r="E2" s="4"/>
      <c r="F2" s="4"/>
      <c r="G2" s="4"/>
      <c r="H2" s="4"/>
      <c r="I2" s="5" t="s">
        <v>100</v>
      </c>
      <c r="J2" s="4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</row>
    <row r="3" spans="1:25" ht="8.1" customHeight="1" x14ac:dyDescent="0.3">
      <c r="B3" s="6"/>
      <c r="C3" s="6"/>
      <c r="D3" s="6"/>
      <c r="E3" s="6"/>
      <c r="F3" s="6"/>
      <c r="G3" s="6"/>
      <c r="H3" s="6"/>
      <c r="I3" s="6"/>
    </row>
    <row r="4" spans="1:25" s="10" customFormat="1" ht="13.8" x14ac:dyDescent="0.3">
      <c r="A4" s="62" t="s">
        <v>101</v>
      </c>
      <c r="B4" s="9"/>
      <c r="C4" s="8"/>
      <c r="D4" s="8"/>
      <c r="E4" s="8"/>
      <c r="F4" s="8"/>
      <c r="G4" s="8"/>
      <c r="H4" s="8"/>
      <c r="I4" s="8"/>
      <c r="J4" s="62" t="s">
        <v>102</v>
      </c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</row>
    <row r="5" spans="1:25" ht="14.1" customHeight="1" x14ac:dyDescent="0.3">
      <c r="A5" s="8" t="s">
        <v>0</v>
      </c>
      <c r="B5" s="8"/>
      <c r="C5" s="8"/>
      <c r="D5" s="8"/>
      <c r="E5" s="8"/>
      <c r="F5" s="8"/>
      <c r="G5" s="8"/>
      <c r="H5" s="8" t="s">
        <v>0</v>
      </c>
      <c r="I5" s="8" t="s">
        <v>0</v>
      </c>
      <c r="J5" s="8" t="s">
        <v>0</v>
      </c>
    </row>
    <row r="6" spans="1:25" ht="13.8" x14ac:dyDescent="0.3">
      <c r="A6" s="73" t="s">
        <v>103</v>
      </c>
      <c r="B6" s="73"/>
      <c r="C6" s="73"/>
      <c r="D6" s="73"/>
      <c r="E6" s="73"/>
      <c r="F6" s="73"/>
      <c r="G6" s="73"/>
      <c r="H6" s="73"/>
      <c r="I6" s="73"/>
      <c r="J6" s="73"/>
      <c r="K6" s="73"/>
    </row>
    <row r="7" spans="1:25" ht="13.8" x14ac:dyDescent="0.3">
      <c r="A7" s="8"/>
      <c r="B7" s="8"/>
      <c r="C7" s="8"/>
      <c r="D7" s="8"/>
      <c r="E7" s="8"/>
      <c r="F7" s="8"/>
      <c r="G7" s="8"/>
      <c r="H7" s="8"/>
      <c r="I7" s="8"/>
      <c r="J7" s="8"/>
      <c r="K7" s="8"/>
    </row>
    <row r="8" spans="1:25" ht="14.1" customHeight="1" x14ac:dyDescent="0.3">
      <c r="C8" s="4" t="s">
        <v>1</v>
      </c>
    </row>
    <row r="9" spans="1:25" ht="13.8" x14ac:dyDescent="0.3"/>
    <row r="10" spans="1:25" ht="14.1" customHeight="1" x14ac:dyDescent="0.3">
      <c r="D10" s="3" t="s">
        <v>2</v>
      </c>
    </row>
    <row r="11" spans="1:25" ht="14.1" customHeight="1" x14ac:dyDescent="0.3">
      <c r="A11" s="3">
        <v>81605.5</v>
      </c>
      <c r="D11" s="3"/>
      <c r="E11" s="3" t="s">
        <v>11</v>
      </c>
      <c r="H11" s="3">
        <v>49436.19</v>
      </c>
    </row>
    <row r="12" spans="1:25" ht="14.1" customHeight="1" x14ac:dyDescent="0.3">
      <c r="A12" s="3">
        <v>165688.14000000001</v>
      </c>
      <c r="D12" s="3"/>
      <c r="E12" s="3" t="s">
        <v>29</v>
      </c>
      <c r="H12" s="3">
        <v>57166.95</v>
      </c>
    </row>
    <row r="13" spans="1:25" ht="14.1" customHeight="1" x14ac:dyDescent="0.3">
      <c r="A13" s="3">
        <v>0</v>
      </c>
      <c r="D13" s="3"/>
      <c r="E13" s="3" t="s">
        <v>107</v>
      </c>
      <c r="H13" s="3">
        <v>301145.52</v>
      </c>
    </row>
    <row r="14" spans="1:25" ht="14.1" customHeight="1" x14ac:dyDescent="0.3">
      <c r="A14" s="61">
        <f>SUM(A11:A13)</f>
        <v>247293.64</v>
      </c>
      <c r="D14" s="3"/>
      <c r="H14" s="61"/>
      <c r="I14" s="3">
        <f>SUM(H11:H13)</f>
        <v>407748.66000000003</v>
      </c>
      <c r="L14" s="7" t="s">
        <v>95</v>
      </c>
    </row>
    <row r="15" spans="1:25" ht="13.8" x14ac:dyDescent="0.3">
      <c r="D15" s="3"/>
    </row>
    <row r="16" spans="1:25" ht="14.1" customHeight="1" x14ac:dyDescent="0.3">
      <c r="A16" s="3">
        <v>200</v>
      </c>
      <c r="C16" s="4" t="s">
        <v>8</v>
      </c>
      <c r="D16" s="3" t="s">
        <v>20</v>
      </c>
      <c r="I16" s="3">
        <v>147.30000000000001</v>
      </c>
    </row>
    <row r="17" spans="1:25" ht="13.8" x14ac:dyDescent="0.3">
      <c r="B17" s="15"/>
    </row>
    <row r="18" spans="1:25" s="13" customFormat="1" ht="15.9" customHeight="1" x14ac:dyDescent="0.3">
      <c r="A18" s="16">
        <f>SUM(A14:A17)</f>
        <v>247493.64</v>
      </c>
      <c r="B18" s="11"/>
      <c r="C18" s="12"/>
      <c r="D18" s="12"/>
      <c r="E18" s="11"/>
      <c r="F18" s="11"/>
      <c r="G18" s="11"/>
      <c r="H18" s="11"/>
      <c r="I18" s="16">
        <f>SUM(I14:I16)</f>
        <v>407895.96</v>
      </c>
      <c r="J18" s="11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</row>
    <row r="19" spans="1:25" ht="14.1" customHeight="1" x14ac:dyDescent="0.3">
      <c r="C19" s="4" t="s">
        <v>9</v>
      </c>
      <c r="D19" s="4" t="s">
        <v>10</v>
      </c>
    </row>
    <row r="20" spans="1:25" ht="13.8" x14ac:dyDescent="0.3"/>
    <row r="21" spans="1:25" ht="14.1" customHeight="1" x14ac:dyDescent="0.3">
      <c r="A21" s="14">
        <v>0</v>
      </c>
      <c r="D21" s="3" t="s">
        <v>21</v>
      </c>
      <c r="I21" s="14">
        <v>294.42</v>
      </c>
    </row>
    <row r="22" spans="1:25" ht="13.8" x14ac:dyDescent="0.3"/>
    <row r="23" spans="1:25" s="13" customFormat="1" ht="15.9" customHeight="1" x14ac:dyDescent="0.3">
      <c r="A23" s="11">
        <f>A18-A21</f>
        <v>247493.64</v>
      </c>
      <c r="B23" s="11"/>
      <c r="C23" s="12" t="s">
        <v>3</v>
      </c>
      <c r="D23" s="12"/>
      <c r="E23" s="11"/>
      <c r="F23" s="11"/>
      <c r="G23" s="11"/>
      <c r="H23" s="11"/>
      <c r="I23" s="11"/>
      <c r="J23" s="11">
        <f>I18-I21</f>
        <v>407601.54000000004</v>
      </c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</row>
    <row r="24" spans="1:25" ht="14.4" thickBot="1" x14ac:dyDescent="0.35"/>
    <row r="25" spans="1:25" s="13" customFormat="1" ht="15.9" customHeight="1" thickBot="1" x14ac:dyDescent="0.35">
      <c r="A25" s="24">
        <f>A23</f>
        <v>247493.64</v>
      </c>
      <c r="B25" s="11"/>
      <c r="C25" s="12" t="s">
        <v>12</v>
      </c>
      <c r="D25" s="12"/>
      <c r="E25" s="11"/>
      <c r="F25" s="11"/>
      <c r="G25" s="11"/>
      <c r="H25" s="11"/>
      <c r="I25" s="11"/>
      <c r="J25" s="17">
        <f>SUM(J8:J23)</f>
        <v>407601.54000000004</v>
      </c>
      <c r="L25" s="7" t="s">
        <v>94</v>
      </c>
      <c r="M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</row>
    <row r="26" spans="1:25" ht="13.8" x14ac:dyDescent="0.3"/>
    <row r="27" spans="1:25" ht="14.1" customHeight="1" x14ac:dyDescent="0.3">
      <c r="C27" s="4" t="s">
        <v>4</v>
      </c>
    </row>
    <row r="28" spans="1:25" ht="13.8" x14ac:dyDescent="0.3"/>
    <row r="29" spans="1:25" ht="13.8" x14ac:dyDescent="0.3">
      <c r="D29" s="4" t="s">
        <v>31</v>
      </c>
      <c r="J29" s="4"/>
    </row>
    <row r="30" spans="1:25" ht="13.8" x14ac:dyDescent="0.3">
      <c r="J30" s="4"/>
    </row>
    <row r="31" spans="1:25" ht="14.4" x14ac:dyDescent="0.3">
      <c r="A31" s="3">
        <v>1435.93</v>
      </c>
      <c r="E31" s="1" t="s">
        <v>30</v>
      </c>
      <c r="J31" s="3">
        <v>1435.93</v>
      </c>
    </row>
    <row r="32" spans="1:25" ht="14.4" x14ac:dyDescent="0.3">
      <c r="A32" s="3">
        <v>1242.8599999999999</v>
      </c>
      <c r="E32" s="1" t="s">
        <v>32</v>
      </c>
      <c r="J32" s="3">
        <v>1242.8599999999999</v>
      </c>
    </row>
    <row r="33" spans="1:25" ht="14.4" x14ac:dyDescent="0.3">
      <c r="A33" s="3">
        <v>65</v>
      </c>
      <c r="E33" s="1" t="s">
        <v>33</v>
      </c>
      <c r="J33" s="3">
        <v>65</v>
      </c>
    </row>
    <row r="34" spans="1:25" ht="14.4" x14ac:dyDescent="0.3">
      <c r="A34" s="3">
        <v>6532.88</v>
      </c>
      <c r="E34" s="1" t="s">
        <v>34</v>
      </c>
      <c r="J34" s="3">
        <v>6532.88</v>
      </c>
    </row>
    <row r="35" spans="1:25" ht="14.4" x14ac:dyDescent="0.3">
      <c r="A35" s="3">
        <v>10080.84</v>
      </c>
      <c r="E35" s="1" t="s">
        <v>76</v>
      </c>
      <c r="J35" s="3">
        <v>10080.84</v>
      </c>
    </row>
    <row r="36" spans="1:25" ht="14.4" x14ac:dyDescent="0.3">
      <c r="A36" s="3">
        <v>13492</v>
      </c>
      <c r="E36" s="1" t="s">
        <v>35</v>
      </c>
      <c r="J36" s="3">
        <v>13492</v>
      </c>
    </row>
    <row r="37" spans="1:25" ht="14.4" x14ac:dyDescent="0.3">
      <c r="A37" s="3">
        <v>2500</v>
      </c>
      <c r="E37" s="1" t="s">
        <v>36</v>
      </c>
      <c r="J37" s="3">
        <v>2500</v>
      </c>
    </row>
    <row r="38" spans="1:25" ht="14.4" x14ac:dyDescent="0.3">
      <c r="A38" s="3">
        <v>3600</v>
      </c>
      <c r="E38" s="1" t="s">
        <v>37</v>
      </c>
      <c r="J38" s="3">
        <v>3600</v>
      </c>
    </row>
    <row r="39" spans="1:25" ht="14.4" x14ac:dyDescent="0.3">
      <c r="A39" s="3">
        <v>2500</v>
      </c>
      <c r="E39" s="1" t="s">
        <v>38</v>
      </c>
      <c r="J39" s="3">
        <v>2500</v>
      </c>
    </row>
    <row r="40" spans="1:25" ht="14.4" x14ac:dyDescent="0.3">
      <c r="A40" s="3">
        <v>215.92</v>
      </c>
      <c r="E40" s="1" t="s">
        <v>39</v>
      </c>
      <c r="J40" s="3">
        <v>0</v>
      </c>
    </row>
    <row r="41" spans="1:25" ht="14.4" x14ac:dyDescent="0.3">
      <c r="A41" s="3">
        <v>241</v>
      </c>
      <c r="E41" s="1" t="s">
        <v>40</v>
      </c>
      <c r="J41" s="3">
        <v>241</v>
      </c>
    </row>
    <row r="42" spans="1:25" ht="14.4" x14ac:dyDescent="0.3">
      <c r="A42" s="3">
        <v>52817.75</v>
      </c>
      <c r="E42" s="1" t="s">
        <v>108</v>
      </c>
      <c r="J42" s="3">
        <v>197729.69</v>
      </c>
    </row>
    <row r="43" spans="1:25" ht="14.4" x14ac:dyDescent="0.3">
      <c r="A43" s="3">
        <v>4975.3900000000003</v>
      </c>
      <c r="E43" s="1" t="s">
        <v>56</v>
      </c>
      <c r="J43" s="3">
        <v>7887.39</v>
      </c>
      <c r="L43" s="69"/>
      <c r="M43" s="3">
        <f>J43-A43</f>
        <v>2912</v>
      </c>
    </row>
    <row r="44" spans="1:25" ht="13.8" x14ac:dyDescent="0.3">
      <c r="A44" s="18">
        <f>SUM(A31:A43)</f>
        <v>99699.569999999992</v>
      </c>
      <c r="B44" s="4"/>
      <c r="J44" s="18">
        <f>SUM(J31:J43)</f>
        <v>247307.59000000003</v>
      </c>
      <c r="L44" s="70"/>
    </row>
    <row r="45" spans="1:25" ht="16.5" customHeight="1" x14ac:dyDescent="0.3">
      <c r="L45" s="70"/>
    </row>
    <row r="46" spans="1:25" ht="14.1" customHeight="1" x14ac:dyDescent="0.3">
      <c r="A46" s="3">
        <f>A25-A44</f>
        <v>147794.07</v>
      </c>
      <c r="D46" s="4" t="s">
        <v>7</v>
      </c>
      <c r="J46" s="3">
        <f>J25-J44</f>
        <v>160293.95000000001</v>
      </c>
      <c r="L46" s="69"/>
      <c r="M46" s="3">
        <f>J46-A46</f>
        <v>12499.880000000005</v>
      </c>
    </row>
    <row r="47" spans="1:25" ht="14.25" customHeight="1" thickBot="1" x14ac:dyDescent="0.35"/>
    <row r="48" spans="1:25" s="20" customFormat="1" ht="15.9" customHeight="1" thickBot="1" x14ac:dyDescent="0.35">
      <c r="A48" s="24">
        <f>A46+A44</f>
        <v>247493.64</v>
      </c>
      <c r="B48" s="12"/>
      <c r="C48" s="12"/>
      <c r="D48" s="12"/>
      <c r="E48" s="12"/>
      <c r="F48" s="12"/>
      <c r="G48" s="12"/>
      <c r="H48" s="11"/>
      <c r="I48" s="12"/>
      <c r="J48" s="19">
        <f>J46+J44</f>
        <v>407601.54000000004</v>
      </c>
      <c r="L48" s="7" t="s">
        <v>94</v>
      </c>
      <c r="M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</row>
    <row r="49" spans="1:13" ht="8.1" customHeight="1" x14ac:dyDescent="0.3"/>
    <row r="50" spans="1:13" ht="13.8" x14ac:dyDescent="0.3"/>
    <row r="51" spans="1:13" ht="13.8" x14ac:dyDescent="0.3">
      <c r="A51" s="73" t="s">
        <v>24</v>
      </c>
      <c r="B51" s="73"/>
      <c r="C51" s="73"/>
      <c r="D51" s="73"/>
      <c r="E51" s="73"/>
      <c r="F51" s="73"/>
      <c r="G51" s="73"/>
      <c r="H51" s="73"/>
      <c r="I51" s="73"/>
      <c r="J51" s="73"/>
      <c r="K51" s="73"/>
      <c r="M51" s="6" t="s">
        <v>119</v>
      </c>
    </row>
    <row r="52" spans="1:13" ht="13.8" x14ac:dyDescent="0.3">
      <c r="B52" s="4"/>
      <c r="G52" s="6"/>
      <c r="H52" s="6"/>
    </row>
    <row r="53" spans="1:13" ht="13.8" x14ac:dyDescent="0.3">
      <c r="A53" s="4">
        <v>91326</v>
      </c>
      <c r="C53" s="4" t="s">
        <v>5</v>
      </c>
      <c r="G53" s="6"/>
      <c r="H53" s="6"/>
      <c r="J53" s="4">
        <v>105000</v>
      </c>
      <c r="L53" s="7" t="s">
        <v>93</v>
      </c>
      <c r="M53" s="3">
        <f>J53-A53</f>
        <v>13674</v>
      </c>
    </row>
    <row r="54" spans="1:13" ht="13.8" x14ac:dyDescent="0.3">
      <c r="G54" s="6"/>
      <c r="H54" s="6"/>
    </row>
    <row r="55" spans="1:13" ht="13.8" x14ac:dyDescent="0.3">
      <c r="B55" s="15"/>
      <c r="C55" s="4" t="s">
        <v>16</v>
      </c>
      <c r="D55" s="3"/>
      <c r="G55" s="6"/>
      <c r="H55" s="6"/>
      <c r="J55" s="15"/>
    </row>
    <row r="56" spans="1:13" ht="13.8" x14ac:dyDescent="0.3">
      <c r="A56" s="3">
        <v>2719.42</v>
      </c>
      <c r="D56" s="3" t="s">
        <v>41</v>
      </c>
      <c r="G56" s="6"/>
      <c r="H56" s="6"/>
      <c r="I56" s="3">
        <v>2695.68</v>
      </c>
      <c r="M56" s="3">
        <f>I56-A56</f>
        <v>-23.740000000000236</v>
      </c>
    </row>
    <row r="57" spans="1:13" ht="13.8" x14ac:dyDescent="0.3">
      <c r="A57" s="3">
        <v>0</v>
      </c>
      <c r="D57" s="3" t="s">
        <v>42</v>
      </c>
      <c r="G57" s="6"/>
      <c r="H57" s="6"/>
      <c r="I57" s="3">
        <v>220551.47</v>
      </c>
      <c r="M57" s="3">
        <f t="shared" ref="M57:M61" si="0">I57-A57</f>
        <v>220551.47</v>
      </c>
    </row>
    <row r="58" spans="1:13" ht="13.8" x14ac:dyDescent="0.3">
      <c r="A58" s="3">
        <v>1520</v>
      </c>
      <c r="D58" s="3" t="s">
        <v>43</v>
      </c>
      <c r="G58" s="6"/>
      <c r="H58" s="6"/>
      <c r="I58" s="3">
        <v>1080</v>
      </c>
      <c r="M58" s="3">
        <f t="shared" si="0"/>
        <v>-440</v>
      </c>
    </row>
    <row r="59" spans="1:13" ht="13.8" x14ac:dyDescent="0.3">
      <c r="A59" s="3">
        <v>25</v>
      </c>
      <c r="D59" s="3" t="s">
        <v>44</v>
      </c>
      <c r="G59" s="6"/>
      <c r="H59" s="6"/>
      <c r="I59" s="3">
        <v>25</v>
      </c>
      <c r="M59" s="3">
        <f t="shared" si="0"/>
        <v>0</v>
      </c>
    </row>
    <row r="60" spans="1:13" ht="13.8" x14ac:dyDescent="0.3">
      <c r="A60" s="3">
        <v>103132.16</v>
      </c>
      <c r="D60" s="3" t="s">
        <v>87</v>
      </c>
      <c r="G60" s="6"/>
      <c r="H60" s="6"/>
      <c r="I60" s="15">
        <v>553.46</v>
      </c>
      <c r="M60" s="3">
        <f t="shared" si="0"/>
        <v>-102578.7</v>
      </c>
    </row>
    <row r="61" spans="1:13" ht="13.8" x14ac:dyDescent="0.3">
      <c r="A61" s="14">
        <v>20</v>
      </c>
      <c r="D61" s="3" t="s">
        <v>109</v>
      </c>
      <c r="G61" s="6"/>
      <c r="H61" s="6"/>
      <c r="I61" s="66">
        <f>25+380.79</f>
        <v>405.79</v>
      </c>
      <c r="M61" s="3">
        <f t="shared" si="0"/>
        <v>385.79</v>
      </c>
    </row>
    <row r="62" spans="1:13" ht="13.8" x14ac:dyDescent="0.3">
      <c r="A62" s="4">
        <f>SUM(A56:A61)</f>
        <v>107416.58</v>
      </c>
      <c r="D62" s="3"/>
      <c r="G62" s="6"/>
      <c r="H62" s="6"/>
      <c r="I62" s="15"/>
      <c r="J62" s="25">
        <f>SUM(I56:I61)</f>
        <v>225311.4</v>
      </c>
      <c r="L62" s="7" t="s">
        <v>90</v>
      </c>
      <c r="M62" s="61">
        <f>J62-A62</f>
        <v>117894.81999999999</v>
      </c>
    </row>
    <row r="63" spans="1:13" ht="13.8" x14ac:dyDescent="0.3">
      <c r="A63" s="3">
        <v>0</v>
      </c>
      <c r="D63" s="3" t="s">
        <v>79</v>
      </c>
      <c r="G63" s="6"/>
      <c r="H63" s="6"/>
      <c r="I63" s="14">
        <v>0</v>
      </c>
      <c r="J63" s="6"/>
    </row>
    <row r="64" spans="1:13" ht="13.8" x14ac:dyDescent="0.3">
      <c r="B64" s="6"/>
      <c r="C64" s="6"/>
      <c r="D64" s="6"/>
      <c r="G64" s="6"/>
      <c r="H64" s="6"/>
      <c r="J64" s="3">
        <f>I63</f>
        <v>0</v>
      </c>
    </row>
    <row r="65" spans="1:11" ht="13.8" x14ac:dyDescent="0.3">
      <c r="A65" s="15">
        <v>34780.29</v>
      </c>
      <c r="D65" s="3" t="s">
        <v>45</v>
      </c>
      <c r="G65" s="6"/>
      <c r="H65" s="6"/>
      <c r="I65" s="6"/>
      <c r="J65" s="15">
        <v>17610.62</v>
      </c>
    </row>
    <row r="66" spans="1:11" ht="14.4" thickBot="1" x14ac:dyDescent="0.35">
      <c r="D66" s="11"/>
      <c r="E66" s="11"/>
      <c r="F66" s="21"/>
      <c r="G66" s="21"/>
      <c r="H66" s="6"/>
      <c r="J66" s="15"/>
    </row>
    <row r="67" spans="1:11" ht="14.4" thickBot="1" x14ac:dyDescent="0.35">
      <c r="A67" s="24">
        <f>A53+A62+A63+A65</f>
        <v>233522.87000000002</v>
      </c>
      <c r="B67" s="11"/>
      <c r="C67" s="12"/>
      <c r="D67" s="12"/>
      <c r="E67" s="11"/>
      <c r="F67" s="21"/>
      <c r="G67" s="6"/>
      <c r="H67" s="6"/>
      <c r="I67" s="22"/>
      <c r="J67" s="19">
        <f>SUM(J53:J66)</f>
        <v>347922.02</v>
      </c>
      <c r="K67" s="13"/>
    </row>
    <row r="68" spans="1:11" ht="13.8" x14ac:dyDescent="0.3">
      <c r="A68" s="11"/>
      <c r="B68" s="11"/>
      <c r="C68" s="12"/>
      <c r="D68" s="12"/>
      <c r="E68" s="11"/>
      <c r="F68" s="21"/>
      <c r="G68" s="6"/>
      <c r="H68" s="6"/>
      <c r="I68" s="22"/>
      <c r="J68" s="12"/>
      <c r="K68" s="13"/>
    </row>
    <row r="69" spans="1:11" ht="13.8" x14ac:dyDescent="0.3">
      <c r="A69" s="11"/>
      <c r="B69" s="11"/>
      <c r="C69" s="12"/>
      <c r="D69" s="12"/>
      <c r="E69" s="11"/>
      <c r="F69" s="21"/>
      <c r="G69" s="6"/>
      <c r="H69" s="6"/>
      <c r="I69" s="22"/>
      <c r="J69" s="12"/>
      <c r="K69" s="13"/>
    </row>
    <row r="70" spans="1:11" ht="13.8" x14ac:dyDescent="0.3">
      <c r="A70" s="11"/>
      <c r="B70" s="11"/>
      <c r="C70" s="12"/>
      <c r="D70" s="12"/>
      <c r="E70" s="11"/>
      <c r="F70" s="21"/>
      <c r="G70" s="6"/>
      <c r="H70" s="6"/>
      <c r="I70" s="22"/>
      <c r="J70" s="12"/>
      <c r="K70" s="13"/>
    </row>
    <row r="71" spans="1:11" ht="13.8" x14ac:dyDescent="0.3">
      <c r="A71" s="11"/>
      <c r="B71" s="11"/>
      <c r="C71" s="12"/>
      <c r="D71" s="12"/>
      <c r="E71" s="11"/>
      <c r="F71" s="21"/>
      <c r="G71" s="6"/>
      <c r="H71" s="6"/>
      <c r="I71" s="22"/>
      <c r="J71" s="12"/>
      <c r="K71" s="13"/>
    </row>
    <row r="72" spans="1:11" ht="13.8" x14ac:dyDescent="0.3">
      <c r="A72" s="11"/>
      <c r="B72" s="11"/>
      <c r="C72" s="12"/>
      <c r="D72" s="12"/>
      <c r="E72" s="11"/>
      <c r="F72" s="21"/>
      <c r="G72" s="6"/>
      <c r="H72" s="6"/>
      <c r="I72" s="22"/>
      <c r="J72" s="12"/>
      <c r="K72" s="13"/>
    </row>
    <row r="73" spans="1:11" ht="13.8" x14ac:dyDescent="0.3">
      <c r="A73" s="11"/>
      <c r="B73" s="11"/>
      <c r="C73" s="12"/>
      <c r="D73" s="12"/>
      <c r="E73" s="11"/>
      <c r="F73" s="21"/>
      <c r="G73" s="6"/>
      <c r="H73" s="6"/>
      <c r="I73" s="22"/>
      <c r="J73" s="12"/>
      <c r="K73" s="13"/>
    </row>
    <row r="74" spans="1:11" ht="13.8" x14ac:dyDescent="0.3">
      <c r="A74" s="11"/>
      <c r="B74" s="11"/>
      <c r="C74" s="12"/>
      <c r="D74" s="12"/>
      <c r="E74" s="11"/>
      <c r="F74" s="21"/>
      <c r="G74" s="6"/>
      <c r="H74" s="6"/>
      <c r="I74" s="22"/>
      <c r="J74" s="12"/>
      <c r="K74" s="13"/>
    </row>
    <row r="75" spans="1:11" ht="13.8" x14ac:dyDescent="0.3">
      <c r="A75" s="11"/>
      <c r="B75" s="11"/>
      <c r="C75" s="12"/>
      <c r="D75" s="12"/>
      <c r="E75" s="11"/>
      <c r="F75" s="21"/>
      <c r="G75" s="6"/>
      <c r="H75" s="6"/>
      <c r="I75" s="22"/>
      <c r="J75" s="12"/>
      <c r="K75" s="13"/>
    </row>
    <row r="76" spans="1:11" ht="13.8" x14ac:dyDescent="0.3">
      <c r="A76" s="11"/>
      <c r="B76" s="11"/>
      <c r="C76" s="12"/>
      <c r="D76" s="12"/>
      <c r="E76" s="11"/>
      <c r="F76" s="21"/>
      <c r="G76" s="6"/>
      <c r="H76" s="6"/>
      <c r="I76" s="22"/>
      <c r="J76" s="12"/>
      <c r="K76" s="13"/>
    </row>
    <row r="77" spans="1:11" ht="13.8" x14ac:dyDescent="0.3">
      <c r="A77" s="11"/>
      <c r="B77" s="11"/>
      <c r="C77" s="12"/>
      <c r="D77" s="12"/>
      <c r="E77" s="11"/>
      <c r="F77" s="21"/>
      <c r="G77" s="6"/>
      <c r="H77" s="6"/>
      <c r="I77" s="22"/>
      <c r="J77" s="12"/>
      <c r="K77" s="13"/>
    </row>
    <row r="78" spans="1:11" ht="13.8" x14ac:dyDescent="0.3">
      <c r="A78" s="11"/>
      <c r="B78" s="11"/>
      <c r="C78" s="12"/>
      <c r="D78" s="12"/>
      <c r="E78" s="11"/>
      <c r="F78" s="21"/>
      <c r="G78" s="6"/>
      <c r="H78" s="6"/>
      <c r="I78" s="22"/>
      <c r="J78" s="12"/>
      <c r="K78" s="13"/>
    </row>
    <row r="79" spans="1:11" ht="13.8" x14ac:dyDescent="0.3">
      <c r="A79" s="11"/>
      <c r="B79" s="11"/>
      <c r="C79" s="12"/>
      <c r="D79" s="12"/>
      <c r="E79" s="11"/>
      <c r="F79" s="21"/>
      <c r="G79" s="6"/>
      <c r="H79" s="6"/>
      <c r="I79" s="22"/>
      <c r="J79" s="12"/>
      <c r="K79" s="13"/>
    </row>
    <row r="80" spans="1:11" ht="13.8" x14ac:dyDescent="0.3">
      <c r="A80" s="11"/>
      <c r="B80" s="11"/>
      <c r="C80" s="12"/>
      <c r="D80" s="12"/>
      <c r="E80" s="11"/>
      <c r="F80" s="21"/>
      <c r="G80" s="6"/>
      <c r="H80" s="6"/>
      <c r="I80" s="22"/>
      <c r="J80" s="12"/>
      <c r="K80" s="13"/>
    </row>
    <row r="81" spans="1:11" ht="13.8" x14ac:dyDescent="0.3">
      <c r="A81" s="11"/>
      <c r="B81" s="11"/>
      <c r="C81" s="12"/>
      <c r="D81" s="12"/>
      <c r="E81" s="11"/>
      <c r="F81" s="21"/>
      <c r="G81" s="6"/>
      <c r="H81" s="6"/>
      <c r="I81" s="22"/>
      <c r="J81" s="12"/>
      <c r="K81" s="13"/>
    </row>
    <row r="82" spans="1:11" ht="13.8" x14ac:dyDescent="0.3">
      <c r="A82" s="11"/>
      <c r="B82" s="11"/>
      <c r="C82" s="12"/>
      <c r="D82" s="12"/>
      <c r="E82" s="11"/>
      <c r="F82" s="21"/>
      <c r="G82" s="6"/>
      <c r="H82" s="6"/>
      <c r="I82" s="22"/>
      <c r="J82" s="12"/>
      <c r="K82" s="13"/>
    </row>
    <row r="83" spans="1:11" ht="13.8" x14ac:dyDescent="0.3">
      <c r="A83" s="11"/>
      <c r="B83" s="11"/>
      <c r="C83" s="12"/>
      <c r="D83" s="12"/>
      <c r="E83" s="11"/>
      <c r="F83" s="21"/>
      <c r="G83" s="6"/>
      <c r="H83" s="6"/>
      <c r="I83" s="22"/>
      <c r="J83" s="12"/>
      <c r="K83" s="13"/>
    </row>
    <row r="84" spans="1:11" ht="13.8" x14ac:dyDescent="0.3">
      <c r="A84" s="11"/>
      <c r="B84" s="11"/>
      <c r="C84" s="12"/>
      <c r="D84" s="12"/>
      <c r="E84" s="11"/>
      <c r="F84" s="21"/>
      <c r="G84" s="6"/>
      <c r="H84" s="6"/>
      <c r="I84" s="22"/>
      <c r="J84" s="12"/>
      <c r="K84" s="13"/>
    </row>
    <row r="85" spans="1:11" ht="13.8" x14ac:dyDescent="0.3">
      <c r="A85" s="11"/>
      <c r="B85" s="11"/>
      <c r="C85" s="12"/>
      <c r="D85" s="12"/>
      <c r="E85" s="11"/>
      <c r="F85" s="21"/>
      <c r="G85" s="6"/>
      <c r="H85" s="6"/>
      <c r="I85" s="22"/>
      <c r="J85" s="12"/>
      <c r="K85" s="13"/>
    </row>
    <row r="86" spans="1:11" ht="13.8" x14ac:dyDescent="0.3">
      <c r="A86" s="11"/>
      <c r="B86" s="11"/>
      <c r="C86" s="12"/>
      <c r="D86" s="12"/>
      <c r="E86" s="11"/>
      <c r="F86" s="21"/>
      <c r="G86" s="6"/>
      <c r="H86" s="6"/>
      <c r="I86" s="22"/>
      <c r="J86" s="12"/>
      <c r="K86" s="13"/>
    </row>
    <row r="87" spans="1:11" ht="13.8" x14ac:dyDescent="0.3">
      <c r="A87" s="11"/>
      <c r="B87" s="11"/>
      <c r="C87" s="12"/>
      <c r="D87" s="12"/>
      <c r="E87" s="11"/>
      <c r="F87" s="21"/>
      <c r="G87" s="6"/>
      <c r="H87" s="6"/>
      <c r="I87" s="22"/>
      <c r="J87" s="12"/>
      <c r="K87" s="13"/>
    </row>
    <row r="88" spans="1:11" ht="13.8" x14ac:dyDescent="0.3">
      <c r="A88" s="11"/>
      <c r="B88" s="11"/>
      <c r="C88" s="12"/>
      <c r="D88" s="12"/>
      <c r="E88" s="11"/>
      <c r="F88" s="21"/>
      <c r="G88" s="6"/>
      <c r="H88" s="6"/>
      <c r="I88" s="22"/>
      <c r="J88" s="12"/>
      <c r="K88" s="13"/>
    </row>
    <row r="89" spans="1:11" ht="13.8" x14ac:dyDescent="0.3">
      <c r="A89" s="11"/>
      <c r="B89" s="11"/>
      <c r="C89" s="12"/>
      <c r="D89" s="12"/>
      <c r="E89" s="11"/>
      <c r="F89" s="21"/>
      <c r="G89" s="6"/>
      <c r="H89" s="6"/>
      <c r="I89" s="22"/>
      <c r="J89" s="12"/>
      <c r="K89" s="13"/>
    </row>
    <row r="90" spans="1:11" ht="13.8" x14ac:dyDescent="0.3">
      <c r="A90" s="11"/>
      <c r="B90" s="11"/>
      <c r="C90" s="12"/>
      <c r="D90" s="12"/>
      <c r="E90" s="11"/>
      <c r="F90" s="21"/>
      <c r="G90" s="6"/>
      <c r="H90" s="6"/>
      <c r="I90" s="22"/>
      <c r="J90" s="12"/>
      <c r="K90" s="13"/>
    </row>
    <row r="91" spans="1:11" ht="13.8" x14ac:dyDescent="0.3">
      <c r="A91" s="11"/>
      <c r="B91" s="11"/>
      <c r="C91" s="12"/>
      <c r="D91" s="12"/>
      <c r="E91" s="11"/>
      <c r="F91" s="21"/>
      <c r="G91" s="6"/>
      <c r="H91" s="6"/>
      <c r="I91" s="22"/>
      <c r="J91" s="12"/>
      <c r="K91" s="13"/>
    </row>
    <row r="92" spans="1:11" ht="13.8" x14ac:dyDescent="0.3">
      <c r="A92" s="11"/>
      <c r="B92" s="11"/>
      <c r="C92" s="12"/>
      <c r="D92" s="12"/>
      <c r="E92" s="11"/>
      <c r="F92" s="21"/>
      <c r="G92" s="6"/>
      <c r="H92" s="6"/>
      <c r="I92" s="22"/>
      <c r="J92" s="12"/>
      <c r="K92" s="13"/>
    </row>
    <row r="93" spans="1:11" ht="13.8" x14ac:dyDescent="0.3">
      <c r="A93" s="11"/>
      <c r="B93" s="11"/>
      <c r="C93" s="12"/>
      <c r="D93" s="12"/>
      <c r="E93" s="11"/>
      <c r="F93" s="21"/>
      <c r="G93" s="6"/>
      <c r="H93" s="6"/>
      <c r="I93" s="22"/>
      <c r="J93" s="12"/>
      <c r="K93" s="13"/>
    </row>
    <row r="94" spans="1:11" ht="13.8" x14ac:dyDescent="0.3">
      <c r="A94" s="11"/>
      <c r="B94" s="11"/>
      <c r="C94" s="12"/>
      <c r="D94" s="12"/>
      <c r="E94" s="11"/>
      <c r="F94" s="21"/>
      <c r="G94" s="6"/>
      <c r="H94" s="6"/>
      <c r="I94" s="22"/>
      <c r="J94" s="12"/>
      <c r="K94" s="13"/>
    </row>
    <row r="95" spans="1:11" ht="13.8" x14ac:dyDescent="0.3">
      <c r="A95" s="11"/>
      <c r="B95" s="11"/>
      <c r="C95" s="12"/>
      <c r="D95" s="12"/>
      <c r="E95" s="11"/>
      <c r="F95" s="21"/>
      <c r="G95" s="6"/>
      <c r="H95" s="6"/>
      <c r="I95" s="22"/>
      <c r="J95" s="12"/>
      <c r="K95" s="13"/>
    </row>
    <row r="96" spans="1:11" ht="13.8" x14ac:dyDescent="0.3">
      <c r="A96" s="11"/>
      <c r="B96" s="11"/>
      <c r="C96" s="12"/>
      <c r="D96" s="12"/>
      <c r="E96" s="11"/>
      <c r="F96" s="21"/>
      <c r="G96" s="6"/>
      <c r="H96" s="6"/>
      <c r="I96" s="22"/>
      <c r="J96" s="12"/>
      <c r="K96" s="13"/>
    </row>
    <row r="97" spans="1:25" ht="13.8" x14ac:dyDescent="0.3">
      <c r="A97" s="11"/>
      <c r="B97" s="11"/>
      <c r="C97" s="12"/>
      <c r="D97" s="12"/>
      <c r="E97" s="11"/>
      <c r="F97" s="21"/>
      <c r="G97" s="6"/>
      <c r="H97" s="6"/>
      <c r="I97" s="22"/>
      <c r="J97" s="12"/>
      <c r="K97" s="13"/>
    </row>
    <row r="98" spans="1:25" ht="13.8" x14ac:dyDescent="0.3">
      <c r="A98" s="11"/>
      <c r="B98" s="11"/>
      <c r="C98" s="12"/>
      <c r="D98" s="12"/>
      <c r="E98" s="11"/>
      <c r="F98" s="21"/>
      <c r="G98" s="6"/>
      <c r="H98" s="6"/>
      <c r="I98" s="22"/>
      <c r="J98" s="12"/>
      <c r="K98" s="13"/>
    </row>
    <row r="99" spans="1:25" ht="13.8" x14ac:dyDescent="0.3">
      <c r="A99" s="11"/>
      <c r="B99" s="11"/>
      <c r="C99" s="12"/>
      <c r="D99" s="12"/>
      <c r="E99" s="11"/>
      <c r="F99" s="21"/>
      <c r="G99" s="6"/>
      <c r="H99" s="6"/>
      <c r="I99" s="22"/>
      <c r="J99" s="12"/>
      <c r="K99" s="13"/>
    </row>
    <row r="100" spans="1:25" ht="13.8" x14ac:dyDescent="0.3">
      <c r="A100" s="62" t="s">
        <v>101</v>
      </c>
      <c r="B100" s="9"/>
      <c r="C100" s="8"/>
      <c r="D100" s="8"/>
      <c r="E100" s="8"/>
      <c r="F100" s="8"/>
      <c r="G100" s="8"/>
      <c r="H100" s="8"/>
      <c r="I100" s="8"/>
      <c r="J100" s="62" t="s">
        <v>102</v>
      </c>
    </row>
    <row r="101" spans="1:25" ht="13.8" x14ac:dyDescent="0.3">
      <c r="A101" s="8" t="s">
        <v>0</v>
      </c>
      <c r="B101" s="8"/>
      <c r="C101" s="8"/>
      <c r="D101" s="8"/>
      <c r="E101" s="8"/>
      <c r="F101" s="8"/>
      <c r="G101" s="8"/>
      <c r="H101" s="8"/>
      <c r="I101" s="8" t="s">
        <v>0</v>
      </c>
      <c r="J101" s="8" t="s">
        <v>0</v>
      </c>
    </row>
    <row r="102" spans="1:25" s="7" customFormat="1" ht="14.1" customHeight="1" x14ac:dyDescent="0.3">
      <c r="A102" s="73" t="s">
        <v>25</v>
      </c>
      <c r="B102" s="73"/>
      <c r="C102" s="73"/>
      <c r="D102" s="73"/>
      <c r="E102" s="73"/>
      <c r="F102" s="73"/>
      <c r="G102" s="73"/>
      <c r="H102" s="73"/>
      <c r="I102" s="73"/>
      <c r="J102" s="73"/>
      <c r="K102" s="73"/>
      <c r="L102" s="6"/>
      <c r="M102" s="6" t="s">
        <v>119</v>
      </c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</row>
    <row r="103" spans="1:25" ht="12" customHeight="1" x14ac:dyDescent="0.3">
      <c r="B103" s="6"/>
      <c r="C103" s="6"/>
      <c r="D103" s="6"/>
      <c r="E103" s="6"/>
      <c r="F103" s="6"/>
      <c r="G103" s="6"/>
      <c r="H103" s="6"/>
      <c r="I103" s="6"/>
    </row>
    <row r="104" spans="1:25" ht="14.1" customHeight="1" x14ac:dyDescent="0.3">
      <c r="C104" s="4" t="s">
        <v>17</v>
      </c>
      <c r="G104" s="6"/>
      <c r="H104" s="6"/>
      <c r="I104" s="6"/>
    </row>
    <row r="105" spans="1:25" ht="14.1" customHeight="1" x14ac:dyDescent="0.3">
      <c r="A105" s="14">
        <v>22613.99</v>
      </c>
      <c r="D105" s="3" t="s">
        <v>22</v>
      </c>
      <c r="G105" s="6"/>
      <c r="H105" s="6"/>
      <c r="I105" s="14">
        <v>22017.93</v>
      </c>
      <c r="M105" s="3">
        <f>I105-A105</f>
        <v>-596.06000000000131</v>
      </c>
    </row>
    <row r="106" spans="1:25" ht="13.5" customHeight="1" x14ac:dyDescent="0.3">
      <c r="A106" s="4">
        <f>A105</f>
        <v>22613.99</v>
      </c>
      <c r="D106" s="3"/>
      <c r="G106" s="6"/>
      <c r="H106" s="6"/>
      <c r="I106" s="61"/>
      <c r="J106" s="4">
        <f>I105</f>
        <v>22017.93</v>
      </c>
      <c r="L106" s="7" t="s">
        <v>91</v>
      </c>
      <c r="M106" s="3"/>
    </row>
    <row r="107" spans="1:25" ht="14.1" customHeight="1" x14ac:dyDescent="0.3">
      <c r="C107" s="4" t="s">
        <v>49</v>
      </c>
      <c r="D107" s="3"/>
      <c r="G107" s="6"/>
      <c r="H107" s="6"/>
    </row>
    <row r="108" spans="1:25" ht="14.1" customHeight="1" x14ac:dyDescent="0.3">
      <c r="A108" s="3">
        <v>6124.96</v>
      </c>
      <c r="B108" s="15"/>
      <c r="D108" s="3" t="s">
        <v>46</v>
      </c>
      <c r="G108" s="6"/>
      <c r="H108" s="6"/>
      <c r="I108" s="15">
        <v>1552.31</v>
      </c>
      <c r="J108" s="23"/>
      <c r="M108" s="3">
        <f>I108-A108</f>
        <v>-4572.6499999999996</v>
      </c>
    </row>
    <row r="109" spans="1:25" ht="14.1" customHeight="1" x14ac:dyDescent="0.3">
      <c r="A109" s="3">
        <v>8194.14</v>
      </c>
      <c r="D109" s="3" t="s">
        <v>47</v>
      </c>
      <c r="G109" s="6"/>
      <c r="H109" s="6"/>
      <c r="I109" s="3">
        <v>11442.7</v>
      </c>
      <c r="M109" s="3">
        <f t="shared" ref="M109:M116" si="1">I109-A109</f>
        <v>3248.5600000000013</v>
      </c>
    </row>
    <row r="110" spans="1:25" ht="14.1" customHeight="1" x14ac:dyDescent="0.3">
      <c r="A110" s="3">
        <v>9135.2800000000007</v>
      </c>
      <c r="D110" s="3" t="s">
        <v>48</v>
      </c>
      <c r="G110" s="6"/>
      <c r="H110" s="6"/>
      <c r="I110" s="3">
        <v>8574.92</v>
      </c>
      <c r="M110" s="3">
        <f t="shared" si="1"/>
        <v>-560.36000000000058</v>
      </c>
    </row>
    <row r="111" spans="1:25" ht="14.1" customHeight="1" x14ac:dyDescent="0.3">
      <c r="A111" s="3">
        <v>4872</v>
      </c>
      <c r="D111" s="3" t="s">
        <v>86</v>
      </c>
      <c r="G111" s="6"/>
      <c r="H111" s="6"/>
      <c r="I111" s="3">
        <v>2088</v>
      </c>
      <c r="M111" s="3">
        <f t="shared" si="1"/>
        <v>-2784</v>
      </c>
    </row>
    <row r="112" spans="1:25" ht="14.1" customHeight="1" x14ac:dyDescent="0.3">
      <c r="A112" s="3">
        <v>4079.11</v>
      </c>
      <c r="D112" s="3" t="s">
        <v>83</v>
      </c>
      <c r="G112" s="6"/>
      <c r="H112" s="6"/>
      <c r="I112" s="3">
        <v>455</v>
      </c>
      <c r="M112" s="3">
        <f t="shared" si="1"/>
        <v>-3624.11</v>
      </c>
    </row>
    <row r="113" spans="1:15" ht="14.1" customHeight="1" x14ac:dyDescent="0.3">
      <c r="A113" s="3">
        <v>74448.45</v>
      </c>
      <c r="D113" s="3" t="s">
        <v>84</v>
      </c>
      <c r="G113" s="6"/>
      <c r="H113" s="6"/>
      <c r="I113" s="3">
        <v>0</v>
      </c>
      <c r="M113" s="3">
        <f t="shared" si="1"/>
        <v>-74448.45</v>
      </c>
    </row>
    <row r="114" spans="1:15" ht="14.1" customHeight="1" x14ac:dyDescent="0.3">
      <c r="A114" s="3">
        <v>6905.81</v>
      </c>
      <c r="D114" s="3" t="s">
        <v>50</v>
      </c>
      <c r="G114" s="6"/>
      <c r="H114" s="6"/>
      <c r="I114" s="3">
        <v>6467</v>
      </c>
      <c r="M114" s="3">
        <f t="shared" si="1"/>
        <v>-438.8100000000004</v>
      </c>
    </row>
    <row r="115" spans="1:15" ht="14.1" customHeight="1" x14ac:dyDescent="0.3">
      <c r="A115" s="3">
        <v>85796.85</v>
      </c>
      <c r="D115" s="3" t="s">
        <v>85</v>
      </c>
      <c r="G115" s="6"/>
      <c r="H115" s="6"/>
      <c r="I115" s="3">
        <v>65869.820000000007</v>
      </c>
      <c r="M115" s="3">
        <f t="shared" si="1"/>
        <v>-19927.03</v>
      </c>
    </row>
    <row r="116" spans="1:15" ht="14.1" customHeight="1" x14ac:dyDescent="0.3">
      <c r="A116" s="14">
        <v>890.96</v>
      </c>
      <c r="D116" s="3" t="s">
        <v>57</v>
      </c>
      <c r="G116" s="6"/>
      <c r="H116" s="6"/>
      <c r="I116" s="14">
        <v>639.20000000000005</v>
      </c>
      <c r="M116" s="3">
        <f t="shared" si="1"/>
        <v>-251.76</v>
      </c>
      <c r="O116" s="3">
        <f>M108+M109+M110+M111+M112+M114+M116</f>
        <v>-8983.1299999999992</v>
      </c>
    </row>
    <row r="117" spans="1:15" ht="14.1" customHeight="1" x14ac:dyDescent="0.3">
      <c r="A117" s="4">
        <f>SUM(A108:A116)</f>
        <v>200447.56</v>
      </c>
      <c r="D117" s="3"/>
      <c r="G117" s="6"/>
      <c r="I117" s="61"/>
      <c r="J117" s="4">
        <f>SUM(I108:I116)</f>
        <v>97088.95</v>
      </c>
    </row>
    <row r="118" spans="1:15" ht="13.8" x14ac:dyDescent="0.3">
      <c r="D118" s="3"/>
      <c r="G118" s="6"/>
      <c r="H118" s="6"/>
    </row>
    <row r="119" spans="1:15" ht="14.1" customHeight="1" x14ac:dyDescent="0.3">
      <c r="C119" s="4" t="s">
        <v>18</v>
      </c>
      <c r="D119" s="3"/>
      <c r="G119" s="6"/>
      <c r="H119" s="6"/>
    </row>
    <row r="120" spans="1:15" ht="14.1" customHeight="1" x14ac:dyDescent="0.3">
      <c r="A120" s="3">
        <v>1351.2</v>
      </c>
      <c r="B120" s="15"/>
      <c r="D120" s="3" t="s">
        <v>80</v>
      </c>
      <c r="G120" s="6"/>
      <c r="H120" s="6"/>
      <c r="I120" s="15">
        <v>2263.9699999999998</v>
      </c>
      <c r="M120" s="3">
        <f t="shared" ref="M120:M125" si="2">I120-A120</f>
        <v>912.76999999999975</v>
      </c>
      <c r="O120" s="6">
        <v>855</v>
      </c>
    </row>
    <row r="121" spans="1:15" ht="14.1" customHeight="1" x14ac:dyDescent="0.3">
      <c r="A121" s="3">
        <v>980</v>
      </c>
      <c r="B121" s="15"/>
      <c r="D121" s="3" t="s">
        <v>82</v>
      </c>
      <c r="G121" s="6"/>
      <c r="H121" s="6"/>
      <c r="I121" s="15">
        <v>930</v>
      </c>
      <c r="M121" s="3">
        <f t="shared" si="2"/>
        <v>-50</v>
      </c>
    </row>
    <row r="122" spans="1:15" ht="14.1" customHeight="1" x14ac:dyDescent="0.3">
      <c r="A122" s="3">
        <v>504.60199999999998</v>
      </c>
      <c r="B122" s="15"/>
      <c r="D122" s="3" t="s">
        <v>88</v>
      </c>
      <c r="G122" s="6"/>
      <c r="H122" s="6"/>
      <c r="I122" s="15">
        <v>485.1</v>
      </c>
      <c r="M122" s="3">
        <f t="shared" si="2"/>
        <v>-19.501999999999953</v>
      </c>
    </row>
    <row r="123" spans="1:15" ht="14.1" customHeight="1" x14ac:dyDescent="0.3">
      <c r="A123" s="3">
        <v>3685.58</v>
      </c>
      <c r="D123" s="3" t="s">
        <v>6</v>
      </c>
      <c r="G123" s="6"/>
      <c r="H123" s="6"/>
      <c r="I123" s="3">
        <v>3608.93</v>
      </c>
      <c r="M123" s="3">
        <f t="shared" si="2"/>
        <v>-76.650000000000091</v>
      </c>
    </row>
    <row r="124" spans="1:15" ht="14.1" customHeight="1" x14ac:dyDescent="0.3">
      <c r="A124" s="3">
        <v>868.49</v>
      </c>
      <c r="D124" s="3" t="s">
        <v>81</v>
      </c>
      <c r="G124" s="6"/>
      <c r="H124" s="6"/>
      <c r="I124" s="3">
        <v>899.62</v>
      </c>
      <c r="M124" s="3">
        <f t="shared" si="2"/>
        <v>31.129999999999995</v>
      </c>
    </row>
    <row r="125" spans="1:15" ht="13.8" x14ac:dyDescent="0.3">
      <c r="A125" s="3">
        <v>746</v>
      </c>
      <c r="D125" s="3" t="s">
        <v>58</v>
      </c>
      <c r="G125" s="6"/>
      <c r="H125" s="6"/>
      <c r="I125" s="14">
        <v>380</v>
      </c>
      <c r="M125" s="3">
        <f t="shared" si="2"/>
        <v>-366</v>
      </c>
    </row>
    <row r="126" spans="1:15" ht="13.8" x14ac:dyDescent="0.3">
      <c r="A126" s="18">
        <f>SUM(A120:A125)</f>
        <v>8135.8719999999994</v>
      </c>
      <c r="D126" s="3"/>
      <c r="G126" s="6"/>
      <c r="H126" s="6"/>
      <c r="J126" s="4">
        <f>SUM(I120:I125)</f>
        <v>8567.619999999999</v>
      </c>
    </row>
    <row r="127" spans="1:15" ht="14.1" customHeight="1" x14ac:dyDescent="0.3">
      <c r="C127" s="4" t="s">
        <v>51</v>
      </c>
      <c r="D127" s="3"/>
      <c r="G127" s="6"/>
      <c r="H127" s="6"/>
    </row>
    <row r="128" spans="1:15" ht="14.1" customHeight="1" x14ac:dyDescent="0.3">
      <c r="A128" s="3">
        <v>55465</v>
      </c>
      <c r="D128" s="3" t="s">
        <v>52</v>
      </c>
      <c r="G128" s="6"/>
      <c r="H128" s="6"/>
      <c r="I128" s="3">
        <v>30622.82</v>
      </c>
      <c r="M128" s="3">
        <f t="shared" ref="M128" si="3">I128-A128</f>
        <v>-24842.18</v>
      </c>
    </row>
    <row r="129" spans="1:25" ht="14.1" customHeight="1" x14ac:dyDescent="0.3">
      <c r="A129" s="18">
        <f>SUM(A128:A128)</f>
        <v>55465</v>
      </c>
      <c r="D129" s="3"/>
      <c r="G129" s="6"/>
      <c r="H129" s="6"/>
      <c r="I129" s="61"/>
      <c r="J129" s="4">
        <f>I128</f>
        <v>30622.82</v>
      </c>
    </row>
    <row r="130" spans="1:25" ht="14.1" customHeight="1" x14ac:dyDescent="0.3">
      <c r="D130" s="3"/>
      <c r="G130" s="6"/>
      <c r="H130" s="6"/>
    </row>
    <row r="131" spans="1:25" ht="14.1" customHeight="1" x14ac:dyDescent="0.3">
      <c r="C131" s="4" t="s">
        <v>23</v>
      </c>
      <c r="D131" s="3"/>
      <c r="G131" s="6"/>
      <c r="H131" s="6"/>
    </row>
    <row r="132" spans="1:25" ht="14.1" customHeight="1" x14ac:dyDescent="0.3">
      <c r="A132" s="3">
        <v>8150</v>
      </c>
      <c r="D132" s="3" t="s">
        <v>19</v>
      </c>
      <c r="G132" s="6"/>
      <c r="H132" s="6"/>
      <c r="I132" s="3">
        <v>9285.23</v>
      </c>
      <c r="M132" s="3">
        <f t="shared" ref="M132:M133" si="4">I132-A132</f>
        <v>1135.2299999999996</v>
      </c>
      <c r="O132" s="3">
        <f>M132</f>
        <v>1135.2299999999996</v>
      </c>
    </row>
    <row r="133" spans="1:25" ht="14.1" customHeight="1" x14ac:dyDescent="0.3">
      <c r="A133" s="3">
        <v>2043.38</v>
      </c>
      <c r="D133" s="3" t="s">
        <v>59</v>
      </c>
      <c r="G133" s="6"/>
      <c r="H133" s="6"/>
      <c r="I133" s="14">
        <v>2620.9499999999998</v>
      </c>
      <c r="M133" s="3">
        <f t="shared" si="4"/>
        <v>577.56999999999971</v>
      </c>
      <c r="P133" s="3">
        <f>M108+M109+M110+M112+M113+M114+M115+M116+M120+M121+M122+M123+M124+M125+M128+M132+M133</f>
        <v>-123272.24199999997</v>
      </c>
    </row>
    <row r="134" spans="1:25" ht="13.8" x14ac:dyDescent="0.3">
      <c r="A134" s="18">
        <f>SUM(A132:A133)</f>
        <v>10193.380000000001</v>
      </c>
      <c r="D134" s="3"/>
      <c r="G134" s="6"/>
      <c r="H134" s="11"/>
      <c r="I134" s="61"/>
      <c r="J134" s="4">
        <f>I132+I133</f>
        <v>11906.18</v>
      </c>
    </row>
    <row r="135" spans="1:25" ht="13.8" x14ac:dyDescent="0.3">
      <c r="D135" s="3"/>
      <c r="G135" s="6"/>
      <c r="H135" s="11"/>
    </row>
    <row r="136" spans="1:25" ht="13.8" x14ac:dyDescent="0.3">
      <c r="C136" s="4" t="s">
        <v>53</v>
      </c>
      <c r="D136" s="3"/>
      <c r="G136" s="6"/>
      <c r="H136" s="11"/>
    </row>
    <row r="137" spans="1:25" ht="13.8" x14ac:dyDescent="0.3">
      <c r="A137" s="14">
        <v>34780.29</v>
      </c>
      <c r="D137" s="3" t="s">
        <v>53</v>
      </c>
      <c r="G137" s="6"/>
      <c r="H137" s="11"/>
      <c r="I137" s="14">
        <v>17747.919999999998</v>
      </c>
    </row>
    <row r="138" spans="1:25" ht="13.8" x14ac:dyDescent="0.3">
      <c r="A138" s="4">
        <f>A137</f>
        <v>34780.29</v>
      </c>
      <c r="D138" s="3"/>
      <c r="G138" s="6"/>
      <c r="H138" s="11"/>
      <c r="I138" s="61"/>
      <c r="J138" s="4">
        <f>I137</f>
        <v>17747.919999999998</v>
      </c>
    </row>
    <row r="139" spans="1:25" ht="13.8" x14ac:dyDescent="0.3">
      <c r="A139" s="6"/>
      <c r="D139" s="3"/>
      <c r="G139" s="6"/>
      <c r="H139" s="11"/>
    </row>
    <row r="140" spans="1:25" ht="13.8" x14ac:dyDescent="0.3">
      <c r="A140" s="4"/>
      <c r="D140" s="3"/>
      <c r="G140" s="6"/>
      <c r="H140" s="11"/>
    </row>
    <row r="141" spans="1:25" s="13" customFormat="1" ht="18" customHeight="1" x14ac:dyDescent="0.3">
      <c r="A141" s="24">
        <f>A138+A134+A129+A126+A117+A106</f>
        <v>331636.092</v>
      </c>
      <c r="B141" s="11"/>
      <c r="C141" s="12"/>
      <c r="D141" s="12"/>
      <c r="E141" s="11"/>
      <c r="F141" s="21"/>
      <c r="H141" s="11"/>
      <c r="I141" s="11"/>
      <c r="J141" s="24">
        <f>SUM(J104:J138)</f>
        <v>187951.41999999998</v>
      </c>
      <c r="L141" s="6"/>
      <c r="M141" s="3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</row>
    <row r="142" spans="1:25" ht="13.8" x14ac:dyDescent="0.3">
      <c r="A142" s="8"/>
      <c r="B142" s="25"/>
      <c r="J142" s="4"/>
    </row>
    <row r="143" spans="1:25" ht="13.8" x14ac:dyDescent="0.3">
      <c r="A143" s="15">
        <f>A141</f>
        <v>331636.092</v>
      </c>
      <c r="B143" s="15"/>
      <c r="C143" s="3"/>
      <c r="D143" s="3"/>
      <c r="J143" s="3">
        <f>J141</f>
        <v>187951.41999999998</v>
      </c>
    </row>
    <row r="144" spans="1:25" ht="13.8" x14ac:dyDescent="0.3">
      <c r="A144" s="3">
        <f>-A137</f>
        <v>-34780.29</v>
      </c>
      <c r="B144" s="15"/>
      <c r="C144" s="3"/>
      <c r="D144" s="3" t="s">
        <v>53</v>
      </c>
      <c r="J144" s="3">
        <f>-J138</f>
        <v>-17747.919999999998</v>
      </c>
    </row>
    <row r="145" spans="1:13" ht="13.8" x14ac:dyDescent="0.3">
      <c r="A145" s="3">
        <f>-A111</f>
        <v>-4872</v>
      </c>
      <c r="B145" s="15"/>
      <c r="C145" s="3"/>
      <c r="D145" s="3" t="s">
        <v>86</v>
      </c>
      <c r="J145" s="3">
        <f>-I111</f>
        <v>-2088</v>
      </c>
    </row>
    <row r="146" spans="1:13" ht="13.8" x14ac:dyDescent="0.3">
      <c r="A146" s="3">
        <v>5000</v>
      </c>
      <c r="B146" s="15"/>
      <c r="C146" s="3"/>
      <c r="D146" s="3" t="s">
        <v>77</v>
      </c>
      <c r="J146" s="3">
        <v>5000</v>
      </c>
    </row>
    <row r="147" spans="1:13" ht="13.8" x14ac:dyDescent="0.3">
      <c r="A147" s="3">
        <v>-128</v>
      </c>
      <c r="B147" s="15"/>
      <c r="C147" s="3"/>
      <c r="D147" s="3" t="s">
        <v>92</v>
      </c>
      <c r="J147" s="3">
        <v>-2912</v>
      </c>
    </row>
    <row r="148" spans="1:13" ht="13.8" x14ac:dyDescent="0.3">
      <c r="B148" s="15"/>
      <c r="C148" s="3"/>
      <c r="D148" s="3"/>
    </row>
    <row r="149" spans="1:13" ht="13.8" x14ac:dyDescent="0.3">
      <c r="A149" s="65">
        <f>SUM(A143:A148)</f>
        <v>296855.80200000003</v>
      </c>
      <c r="B149" s="15"/>
      <c r="C149" s="3"/>
      <c r="D149" s="3"/>
      <c r="J149" s="65">
        <f>SUM(J143:J148)</f>
        <v>170203.5</v>
      </c>
      <c r="M149" s="3"/>
    </row>
    <row r="150" spans="1:13" ht="13.8" x14ac:dyDescent="0.3">
      <c r="A150" s="15"/>
      <c r="B150" s="15"/>
      <c r="C150" s="3"/>
      <c r="D150" s="3"/>
      <c r="M150" s="3"/>
    </row>
    <row r="151" spans="1:13" ht="13.8" x14ac:dyDescent="0.3">
      <c r="A151" s="25">
        <f>A106</f>
        <v>22613.99</v>
      </c>
      <c r="B151" s="15"/>
      <c r="C151" s="3"/>
      <c r="D151" s="3" t="s">
        <v>96</v>
      </c>
      <c r="J151" s="4">
        <f>J106</f>
        <v>22017.93</v>
      </c>
      <c r="L151" s="4" t="s">
        <v>91</v>
      </c>
      <c r="M151" s="3">
        <f>J151-A151</f>
        <v>-596.06000000000131</v>
      </c>
    </row>
    <row r="152" spans="1:13" ht="13.8" x14ac:dyDescent="0.3">
      <c r="A152" s="25">
        <f>A149-A151</f>
        <v>274241.81200000003</v>
      </c>
      <c r="B152" s="15"/>
      <c r="C152" s="3"/>
      <c r="D152" s="3" t="s">
        <v>97</v>
      </c>
      <c r="J152" s="4">
        <f>J149-J151</f>
        <v>148185.57</v>
      </c>
      <c r="L152" s="4" t="s">
        <v>89</v>
      </c>
      <c r="M152" s="3">
        <f>J152-A152</f>
        <v>-126056.24200000003</v>
      </c>
    </row>
    <row r="153" spans="1:13" ht="13.8" x14ac:dyDescent="0.3">
      <c r="A153" s="8"/>
      <c r="B153" s="25"/>
      <c r="J153" s="4"/>
    </row>
    <row r="154" spans="1:13" ht="13.8" x14ac:dyDescent="0.3">
      <c r="A154" s="8"/>
      <c r="B154" s="25"/>
      <c r="J154" s="4"/>
    </row>
    <row r="155" spans="1:13" ht="14.1" customHeight="1" x14ac:dyDescent="0.3">
      <c r="A155" s="8"/>
      <c r="B155" s="25"/>
      <c r="C155" s="4" t="s">
        <v>54</v>
      </c>
      <c r="J155" s="4"/>
    </row>
    <row r="156" spans="1:13" ht="13.8" x14ac:dyDescent="0.3">
      <c r="A156" s="8"/>
      <c r="B156" s="25"/>
      <c r="D156" s="3" t="s">
        <v>110</v>
      </c>
      <c r="J156" s="4"/>
    </row>
    <row r="157" spans="1:13" ht="14.1" customHeight="1" x14ac:dyDescent="0.3">
      <c r="A157" s="8"/>
      <c r="B157" s="25"/>
      <c r="D157" s="3" t="s">
        <v>104</v>
      </c>
      <c r="J157" s="4"/>
    </row>
    <row r="158" spans="1:13" ht="14.1" customHeight="1" x14ac:dyDescent="0.3">
      <c r="A158" s="8"/>
      <c r="B158" s="25"/>
      <c r="D158" s="3"/>
      <c r="J158" s="4"/>
    </row>
    <row r="159" spans="1:13" ht="14.1" customHeight="1" x14ac:dyDescent="0.3">
      <c r="A159" s="15">
        <v>0</v>
      </c>
      <c r="B159" s="2"/>
      <c r="D159" s="3" t="s">
        <v>106</v>
      </c>
      <c r="F159" s="2"/>
      <c r="J159" s="2">
        <v>294.42</v>
      </c>
    </row>
    <row r="160" spans="1:13" ht="14.1" customHeight="1" x14ac:dyDescent="0.3">
      <c r="A160" s="8"/>
      <c r="B160" s="25"/>
      <c r="J160" s="28"/>
    </row>
    <row r="161" spans="1:10" ht="14.1" customHeight="1" x14ac:dyDescent="0.3">
      <c r="A161" s="64">
        <f>SUM(A159:A160)</f>
        <v>0</v>
      </c>
      <c r="B161" s="25"/>
      <c r="J161" s="64">
        <f>SUM(J159:J160)</f>
        <v>294.42</v>
      </c>
    </row>
    <row r="162" spans="1:10" ht="14.1" customHeight="1" x14ac:dyDescent="0.3">
      <c r="A162" s="8"/>
      <c r="B162" s="25"/>
      <c r="C162" s="4" t="s">
        <v>78</v>
      </c>
      <c r="J162" s="4"/>
    </row>
    <row r="163" spans="1:10" ht="14.1" customHeight="1" x14ac:dyDescent="0.3">
      <c r="A163" s="8"/>
      <c r="B163" s="25"/>
      <c r="D163" s="3" t="s">
        <v>111</v>
      </c>
      <c r="J163" s="4"/>
    </row>
    <row r="164" spans="1:10" ht="13.8" x14ac:dyDescent="0.3">
      <c r="A164" s="8"/>
      <c r="B164" s="25"/>
      <c r="J164" s="4"/>
    </row>
    <row r="165" spans="1:10" ht="14.1" customHeight="1" x14ac:dyDescent="0.3">
      <c r="A165" s="15">
        <v>200</v>
      </c>
      <c r="B165" s="6"/>
      <c r="C165" s="6"/>
      <c r="D165" s="3" t="s">
        <v>105</v>
      </c>
      <c r="J165" s="3">
        <v>147.30000000000001</v>
      </c>
    </row>
    <row r="166" spans="1:10" ht="14.1" customHeight="1" thickBot="1" x14ac:dyDescent="0.35">
      <c r="A166" s="8"/>
      <c r="J166" s="4"/>
    </row>
    <row r="167" spans="1:10" ht="14.1" customHeight="1" thickBot="1" x14ac:dyDescent="0.35">
      <c r="A167" s="64">
        <f>SUM(A165:A166)</f>
        <v>200</v>
      </c>
      <c r="B167" s="15"/>
      <c r="J167" s="26">
        <f>SUM(J165:J166)</f>
        <v>147.30000000000001</v>
      </c>
    </row>
    <row r="168" spans="1:10" ht="14.1" customHeight="1" x14ac:dyDescent="0.3">
      <c r="A168" s="8"/>
      <c r="B168" s="25"/>
      <c r="J168" s="4"/>
    </row>
    <row r="169" spans="1:10" ht="14.1" customHeight="1" x14ac:dyDescent="0.3">
      <c r="A169" s="8"/>
      <c r="B169" s="25"/>
      <c r="J169" s="4"/>
    </row>
    <row r="170" spans="1:10" ht="14.1" customHeight="1" x14ac:dyDescent="0.3">
      <c r="A170" s="8"/>
      <c r="B170" s="8"/>
      <c r="D170" s="3"/>
      <c r="J170" s="4"/>
    </row>
    <row r="171" spans="1:10" ht="14.1" customHeight="1" x14ac:dyDescent="0.3">
      <c r="A171" s="8"/>
      <c r="B171" s="8"/>
      <c r="D171" s="3"/>
      <c r="J171" s="4"/>
    </row>
    <row r="172" spans="1:10" ht="14.1" customHeight="1" x14ac:dyDescent="0.3">
      <c r="A172" s="8"/>
      <c r="B172" s="8"/>
      <c r="D172" s="3"/>
      <c r="J172" s="4"/>
    </row>
    <row r="173" spans="1:10" ht="14.1" customHeight="1" x14ac:dyDescent="0.3">
      <c r="A173" s="8"/>
      <c r="B173" s="8"/>
      <c r="D173" s="3"/>
      <c r="J173" s="4"/>
    </row>
    <row r="174" spans="1:10" ht="14.1" customHeight="1" x14ac:dyDescent="0.3">
      <c r="A174" s="8"/>
      <c r="B174" s="8"/>
      <c r="D174" s="3"/>
      <c r="J174" s="4"/>
    </row>
    <row r="175" spans="1:10" ht="14.1" customHeight="1" x14ac:dyDescent="0.3">
      <c r="A175" s="8"/>
      <c r="B175" s="8"/>
      <c r="D175" s="3"/>
      <c r="J175" s="4"/>
    </row>
    <row r="176" spans="1:10" ht="14.1" customHeight="1" x14ac:dyDescent="0.3">
      <c r="A176" s="8"/>
      <c r="B176" s="8"/>
      <c r="D176" s="3"/>
      <c r="J176" s="4"/>
    </row>
    <row r="177" spans="1:10" ht="14.1" customHeight="1" x14ac:dyDescent="0.3">
      <c r="A177" s="8"/>
      <c r="B177" s="8"/>
      <c r="D177" s="3"/>
      <c r="J177" s="4"/>
    </row>
    <row r="178" spans="1:10" ht="14.1" customHeight="1" x14ac:dyDescent="0.3">
      <c r="A178" s="8"/>
      <c r="B178" s="8"/>
      <c r="D178" s="3"/>
      <c r="J178" s="4"/>
    </row>
    <row r="179" spans="1:10" ht="14.1" customHeight="1" x14ac:dyDescent="0.3">
      <c r="A179" s="8"/>
      <c r="B179" s="8"/>
      <c r="D179" s="3"/>
      <c r="J179" s="4"/>
    </row>
    <row r="180" spans="1:10" ht="14.1" customHeight="1" x14ac:dyDescent="0.3">
      <c r="A180" s="8"/>
      <c r="B180" s="8"/>
      <c r="D180" s="3"/>
      <c r="J180" s="4"/>
    </row>
    <row r="181" spans="1:10" ht="14.1" customHeight="1" x14ac:dyDescent="0.3">
      <c r="A181" s="8"/>
      <c r="B181" s="8"/>
      <c r="D181" s="3"/>
      <c r="J181" s="4"/>
    </row>
    <row r="182" spans="1:10" ht="14.1" customHeight="1" x14ac:dyDescent="0.3">
      <c r="A182" s="8"/>
      <c r="B182" s="8"/>
      <c r="D182" s="3"/>
      <c r="J182" s="4"/>
    </row>
    <row r="183" spans="1:10" ht="14.1" customHeight="1" x14ac:dyDescent="0.3">
      <c r="A183" s="8"/>
      <c r="B183" s="8"/>
      <c r="D183" s="3"/>
      <c r="J183" s="4"/>
    </row>
    <row r="184" spans="1:10" ht="14.1" customHeight="1" x14ac:dyDescent="0.3">
      <c r="A184" s="8"/>
      <c r="B184" s="8"/>
      <c r="D184" s="3"/>
      <c r="J184" s="4"/>
    </row>
    <row r="185" spans="1:10" ht="14.1" customHeight="1" x14ac:dyDescent="0.3">
      <c r="A185" s="8"/>
      <c r="B185" s="8"/>
      <c r="D185" s="3"/>
      <c r="J185" s="4"/>
    </row>
    <row r="186" spans="1:10" ht="14.1" customHeight="1" x14ac:dyDescent="0.3">
      <c r="A186" s="8"/>
      <c r="B186" s="8"/>
      <c r="D186" s="3"/>
      <c r="J186" s="4"/>
    </row>
    <row r="187" spans="1:10" ht="14.1" customHeight="1" x14ac:dyDescent="0.3">
      <c r="A187" s="8"/>
      <c r="B187" s="8"/>
      <c r="D187" s="3"/>
      <c r="J187" s="4"/>
    </row>
    <row r="188" spans="1:10" ht="14.1" customHeight="1" x14ac:dyDescent="0.3">
      <c r="A188" s="8"/>
      <c r="B188" s="8"/>
      <c r="D188" s="3"/>
      <c r="J188" s="4"/>
    </row>
    <row r="189" spans="1:10" ht="14.1" customHeight="1" x14ac:dyDescent="0.3">
      <c r="A189" s="8"/>
      <c r="B189" s="8"/>
      <c r="D189" s="3"/>
      <c r="J189" s="4"/>
    </row>
    <row r="190" spans="1:10" ht="14.1" customHeight="1" x14ac:dyDescent="0.3">
      <c r="A190" s="8"/>
      <c r="B190" s="8"/>
      <c r="D190" s="3"/>
      <c r="J190" s="4"/>
    </row>
    <row r="191" spans="1:10" ht="14.1" customHeight="1" x14ac:dyDescent="0.3">
      <c r="A191" s="8"/>
      <c r="B191" s="8"/>
      <c r="D191" s="3"/>
      <c r="J191" s="4"/>
    </row>
    <row r="192" spans="1:10" ht="14.1" customHeight="1" x14ac:dyDescent="0.3">
      <c r="A192" s="8"/>
      <c r="B192" s="8"/>
      <c r="D192" s="3"/>
      <c r="J192" s="4"/>
    </row>
    <row r="193" spans="1:11" ht="14.1" customHeight="1" x14ac:dyDescent="0.3">
      <c r="A193" s="8"/>
      <c r="B193" s="8"/>
      <c r="D193" s="3"/>
      <c r="J193" s="4"/>
    </row>
    <row r="194" spans="1:11" ht="14.1" customHeight="1" x14ac:dyDescent="0.3">
      <c r="A194" s="8"/>
      <c r="B194" s="8"/>
      <c r="D194" s="3"/>
      <c r="J194" s="4"/>
    </row>
    <row r="195" spans="1:11" ht="14.1" customHeight="1" x14ac:dyDescent="0.3">
      <c r="A195" s="8"/>
      <c r="B195" s="8"/>
      <c r="D195" s="3"/>
      <c r="J195" s="4"/>
    </row>
    <row r="196" spans="1:11" ht="14.1" customHeight="1" x14ac:dyDescent="0.3">
      <c r="A196" s="8"/>
      <c r="B196" s="8"/>
      <c r="D196" s="3"/>
      <c r="J196" s="4"/>
    </row>
    <row r="197" spans="1:11" ht="14.1" customHeight="1" x14ac:dyDescent="0.3">
      <c r="A197" s="73" t="s">
        <v>13</v>
      </c>
      <c r="B197" s="73"/>
      <c r="C197" s="73"/>
      <c r="D197" s="73"/>
      <c r="E197" s="73"/>
      <c r="F197" s="73"/>
      <c r="G197" s="73"/>
      <c r="H197" s="73"/>
      <c r="I197" s="73"/>
      <c r="J197" s="73"/>
      <c r="K197" s="73"/>
    </row>
    <row r="198" spans="1:11" ht="14.1" customHeight="1" x14ac:dyDescent="0.3">
      <c r="J198" s="4"/>
    </row>
    <row r="199" spans="1:11" ht="14.1" customHeight="1" x14ac:dyDescent="0.3">
      <c r="C199" s="4" t="s">
        <v>27</v>
      </c>
      <c r="J199" s="4"/>
    </row>
    <row r="200" spans="1:11" ht="14.1" customHeight="1" x14ac:dyDescent="0.3">
      <c r="C200" s="4" t="s">
        <v>112</v>
      </c>
      <c r="J200" s="4"/>
    </row>
    <row r="201" spans="1:11" ht="14.1" customHeight="1" x14ac:dyDescent="0.3">
      <c r="C201" s="4" t="s">
        <v>15</v>
      </c>
      <c r="J201" s="4"/>
    </row>
    <row r="202" spans="1:11" ht="14.1" customHeight="1" x14ac:dyDescent="0.3">
      <c r="J202" s="4"/>
    </row>
    <row r="203" spans="1:11" ht="14.1" customHeight="1" x14ac:dyDescent="0.3">
      <c r="J203" s="4"/>
    </row>
    <row r="204" spans="1:11" ht="14.1" customHeight="1" x14ac:dyDescent="0.3">
      <c r="J204" s="4"/>
    </row>
    <row r="205" spans="1:11" ht="14.1" customHeight="1" x14ac:dyDescent="0.3">
      <c r="D205" s="4" t="s">
        <v>14</v>
      </c>
      <c r="I205" s="4" t="s">
        <v>26</v>
      </c>
      <c r="J205" s="27"/>
    </row>
    <row r="206" spans="1:11" ht="14.1" customHeight="1" x14ac:dyDescent="0.3">
      <c r="E206" s="3" t="s">
        <v>55</v>
      </c>
      <c r="J206" s="4"/>
    </row>
    <row r="207" spans="1:11" ht="14.1" customHeight="1" x14ac:dyDescent="0.3">
      <c r="J207" s="4"/>
    </row>
    <row r="208" spans="1:11" ht="14.1" customHeight="1" x14ac:dyDescent="0.3">
      <c r="J208" s="4"/>
    </row>
    <row r="209" spans="4:10" ht="14.1" customHeight="1" x14ac:dyDescent="0.3">
      <c r="J209" s="4"/>
    </row>
    <row r="210" spans="4:10" ht="14.1" customHeight="1" x14ac:dyDescent="0.3">
      <c r="J210" s="4"/>
    </row>
    <row r="211" spans="4:10" ht="14.1" customHeight="1" x14ac:dyDescent="0.3">
      <c r="D211" s="4" t="s">
        <v>14</v>
      </c>
      <c r="I211" s="4" t="s">
        <v>26</v>
      </c>
      <c r="J211" s="27"/>
    </row>
    <row r="212" spans="4:10" ht="14.1" customHeight="1" x14ac:dyDescent="0.3">
      <c r="E212" s="3" t="s">
        <v>118</v>
      </c>
      <c r="J212" s="4"/>
    </row>
    <row r="213" spans="4:10" ht="14.1" customHeight="1" x14ac:dyDescent="0.3">
      <c r="J213" s="4"/>
    </row>
  </sheetData>
  <mergeCells count="4">
    <mergeCell ref="A197:K197"/>
    <mergeCell ref="A102:K102"/>
    <mergeCell ref="A51:K51"/>
    <mergeCell ref="A6:K6"/>
  </mergeCells>
  <phoneticPr fontId="1" type="noConversion"/>
  <printOptions horizontalCentered="1"/>
  <pageMargins left="0.35433070866141736" right="0.15748031496062992" top="0.19685039370078741" bottom="0.19685039370078741" header="0.31496062992125984" footer="0.31496062992125984"/>
  <pageSetup paperSize="9" scale="64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38"/>
  <sheetViews>
    <sheetView topLeftCell="A18" workbookViewId="0">
      <selection activeCell="G36" sqref="G36"/>
    </sheetView>
  </sheetViews>
  <sheetFormatPr defaultRowHeight="13.2" x14ac:dyDescent="0.25"/>
  <cols>
    <col min="5" max="5" width="15.88671875" bestFit="1" customWidth="1"/>
    <col min="6" max="6" width="9.109375" bestFit="1" customWidth="1"/>
    <col min="7" max="7" width="14.44140625" customWidth="1"/>
    <col min="8" max="8" width="16.21875" customWidth="1"/>
  </cols>
  <sheetData>
    <row r="1" spans="1:12" ht="13.8" x14ac:dyDescent="0.25">
      <c r="A1" s="39" t="s">
        <v>68</v>
      </c>
      <c r="B1" s="40" t="s">
        <v>69</v>
      </c>
      <c r="C1" s="41"/>
      <c r="D1" s="41"/>
      <c r="E1" s="41"/>
      <c r="F1" s="41"/>
      <c r="G1" s="74">
        <v>45382</v>
      </c>
      <c r="H1" s="74"/>
      <c r="I1" s="42"/>
      <c r="J1" s="43"/>
      <c r="K1" s="41"/>
      <c r="L1" s="41"/>
    </row>
    <row r="2" spans="1:12" ht="13.8" x14ac:dyDescent="0.25">
      <c r="A2" s="30"/>
      <c r="B2" s="44"/>
      <c r="C2" s="37"/>
      <c r="D2" s="37"/>
      <c r="E2" s="37"/>
      <c r="F2" s="45"/>
      <c r="G2" s="46"/>
      <c r="H2" s="30"/>
      <c r="I2" s="30"/>
      <c r="J2" s="30"/>
      <c r="K2" s="30"/>
      <c r="L2" s="30"/>
    </row>
    <row r="3" spans="1:12" ht="13.8" x14ac:dyDescent="0.25">
      <c r="A3" s="44"/>
      <c r="B3" s="30"/>
      <c r="C3" s="30"/>
      <c r="D3" s="30"/>
      <c r="E3" s="30"/>
      <c r="F3" s="47" t="s">
        <v>0</v>
      </c>
      <c r="G3" s="48" t="s">
        <v>0</v>
      </c>
      <c r="H3" s="49" t="s">
        <v>0</v>
      </c>
      <c r="I3" s="49"/>
      <c r="J3" s="30"/>
      <c r="K3" s="30"/>
      <c r="L3" s="30"/>
    </row>
    <row r="4" spans="1:12" ht="13.8" x14ac:dyDescent="0.25">
      <c r="A4" s="44"/>
      <c r="B4" s="29" t="s">
        <v>113</v>
      </c>
      <c r="C4" s="29"/>
      <c r="D4" s="29"/>
      <c r="E4" s="30"/>
      <c r="F4" s="47"/>
      <c r="G4" s="48"/>
      <c r="H4" s="49"/>
      <c r="I4" s="49"/>
      <c r="J4" s="30"/>
      <c r="K4" s="30"/>
      <c r="L4" s="30"/>
    </row>
    <row r="5" spans="1:12" ht="13.8" x14ac:dyDescent="0.25">
      <c r="A5" s="30"/>
      <c r="B5" s="30"/>
      <c r="C5" s="30"/>
      <c r="D5" s="30" t="s">
        <v>11</v>
      </c>
      <c r="E5" s="30"/>
      <c r="F5" s="31"/>
      <c r="G5" s="31">
        <v>81605.5</v>
      </c>
      <c r="H5" s="31"/>
      <c r="I5" s="31"/>
      <c r="J5" s="31"/>
      <c r="K5" s="30"/>
      <c r="L5" s="30"/>
    </row>
    <row r="6" spans="1:12" ht="13.8" x14ac:dyDescent="0.25">
      <c r="A6" s="30"/>
      <c r="B6" s="30"/>
      <c r="C6" s="30"/>
      <c r="D6" s="30" t="s">
        <v>115</v>
      </c>
      <c r="E6" s="30"/>
      <c r="F6" s="31"/>
      <c r="G6" s="31">
        <v>165688.14000000001</v>
      </c>
      <c r="H6" s="31"/>
      <c r="I6" s="31"/>
      <c r="J6" s="31"/>
      <c r="K6" s="30"/>
      <c r="L6" s="30"/>
    </row>
    <row r="7" spans="1:12" ht="13.8" x14ac:dyDescent="0.25">
      <c r="A7" s="30"/>
      <c r="B7" s="30"/>
      <c r="C7" s="30"/>
      <c r="D7" s="30"/>
      <c r="E7" s="30"/>
      <c r="F7" s="31"/>
      <c r="G7" s="31"/>
      <c r="H7" s="31"/>
      <c r="I7" s="31"/>
      <c r="J7" s="31"/>
      <c r="K7" s="30"/>
      <c r="L7" s="30"/>
    </row>
    <row r="8" spans="1:12" ht="13.8" x14ac:dyDescent="0.25">
      <c r="A8" s="30"/>
      <c r="B8" s="30"/>
      <c r="C8" s="30"/>
      <c r="D8" s="30" t="s">
        <v>70</v>
      </c>
      <c r="E8" s="30"/>
      <c r="F8" s="31"/>
      <c r="G8" s="31"/>
      <c r="H8" s="31"/>
      <c r="I8" s="31"/>
      <c r="J8" s="31"/>
      <c r="K8" s="30"/>
      <c r="L8" s="30"/>
    </row>
    <row r="9" spans="1:12" ht="13.8" x14ac:dyDescent="0.25">
      <c r="A9" s="30"/>
      <c r="B9" s="30"/>
      <c r="C9" s="30"/>
      <c r="D9" s="30"/>
      <c r="E9" s="30"/>
      <c r="F9" s="34"/>
      <c r="G9" s="31">
        <f>SUM(F9)</f>
        <v>0</v>
      </c>
      <c r="H9" s="31"/>
      <c r="I9" s="31"/>
      <c r="J9" s="31"/>
      <c r="K9" s="30"/>
      <c r="L9" s="30"/>
    </row>
    <row r="10" spans="1:12" ht="13.8" x14ac:dyDescent="0.25">
      <c r="A10" s="30"/>
      <c r="B10" s="30"/>
      <c r="C10" s="30"/>
      <c r="D10" s="30"/>
      <c r="E10" s="30"/>
      <c r="F10" s="31"/>
      <c r="G10" s="31">
        <f>SUM(F10)</f>
        <v>0</v>
      </c>
      <c r="H10" s="31"/>
      <c r="I10" s="31"/>
      <c r="J10" s="31"/>
      <c r="K10" s="30"/>
      <c r="L10" s="30"/>
    </row>
    <row r="11" spans="1:12" ht="13.8" x14ac:dyDescent="0.25">
      <c r="A11" s="30"/>
      <c r="B11" s="30"/>
      <c r="C11" s="30"/>
      <c r="D11" s="30" t="s">
        <v>71</v>
      </c>
      <c r="E11" s="30"/>
      <c r="F11" s="35">
        <v>200</v>
      </c>
      <c r="G11" s="31">
        <f>SUM(F11)</f>
        <v>200</v>
      </c>
      <c r="H11" s="31"/>
      <c r="I11" s="31"/>
      <c r="J11" s="31"/>
      <c r="K11" s="30"/>
      <c r="L11" s="30"/>
    </row>
    <row r="12" spans="1:12" ht="13.8" x14ac:dyDescent="0.25">
      <c r="A12" s="30"/>
      <c r="B12" s="30"/>
      <c r="C12" s="30"/>
      <c r="D12" s="30"/>
      <c r="E12" s="30"/>
      <c r="F12" s="31"/>
      <c r="G12" s="31"/>
      <c r="H12" s="31"/>
      <c r="I12" s="31"/>
      <c r="J12" s="31"/>
      <c r="K12" s="30"/>
      <c r="L12" s="30"/>
    </row>
    <row r="13" spans="1:12" ht="13.8" x14ac:dyDescent="0.25">
      <c r="A13" s="30"/>
      <c r="B13" s="30"/>
      <c r="C13" s="30"/>
      <c r="D13" s="30"/>
      <c r="E13" s="30"/>
      <c r="F13" s="31"/>
      <c r="G13" s="34">
        <f>SUM(G5:G11)</f>
        <v>247493.64</v>
      </c>
      <c r="H13" s="31"/>
      <c r="I13" s="31"/>
      <c r="J13" s="31"/>
      <c r="K13" s="30"/>
      <c r="L13" s="30"/>
    </row>
    <row r="14" spans="1:12" ht="13.8" x14ac:dyDescent="0.25">
      <c r="A14" s="30"/>
      <c r="B14" s="30"/>
      <c r="C14" s="30"/>
      <c r="D14" s="30"/>
      <c r="E14" s="30"/>
      <c r="F14" s="31"/>
      <c r="G14" s="31"/>
      <c r="H14" s="31"/>
      <c r="I14" s="31"/>
      <c r="J14" s="31"/>
      <c r="K14" s="30"/>
      <c r="L14" s="30"/>
    </row>
    <row r="15" spans="1:12" ht="13.8" x14ac:dyDescent="0.25">
      <c r="A15" s="50"/>
      <c r="B15" s="51"/>
      <c r="C15" s="51"/>
      <c r="D15" s="51"/>
      <c r="E15" s="51"/>
      <c r="F15" s="35"/>
      <c r="G15" s="35"/>
      <c r="H15" s="52">
        <f>SUM(G13:G15)</f>
        <v>247493.64</v>
      </c>
      <c r="I15" s="31"/>
      <c r="J15" s="31"/>
      <c r="K15" s="30"/>
      <c r="L15" s="30"/>
    </row>
    <row r="16" spans="1:12" ht="13.8" x14ac:dyDescent="0.25">
      <c r="A16" s="30"/>
      <c r="B16" s="30"/>
      <c r="C16" s="30"/>
      <c r="D16" s="30"/>
      <c r="E16" s="30"/>
      <c r="F16" s="31"/>
      <c r="G16" s="31"/>
      <c r="H16" s="31"/>
      <c r="I16" s="31"/>
      <c r="J16" s="31"/>
      <c r="K16" s="30"/>
      <c r="L16" s="30"/>
    </row>
    <row r="17" spans="1:12" ht="13.8" x14ac:dyDescent="0.25">
      <c r="A17" s="30"/>
      <c r="B17" s="29" t="s">
        <v>114</v>
      </c>
      <c r="C17" s="30"/>
      <c r="D17" s="30"/>
      <c r="E17" s="30"/>
      <c r="F17" s="31"/>
      <c r="G17" s="31"/>
      <c r="H17" s="31"/>
      <c r="I17" s="31"/>
      <c r="J17" s="31"/>
      <c r="K17" s="30"/>
      <c r="L17" s="30"/>
    </row>
    <row r="18" spans="1:12" ht="13.8" x14ac:dyDescent="0.25">
      <c r="A18" s="32"/>
      <c r="B18" s="32"/>
      <c r="C18" s="33"/>
      <c r="D18" s="30" t="s">
        <v>11</v>
      </c>
      <c r="E18" s="30"/>
      <c r="F18" s="31"/>
      <c r="G18" s="31">
        <v>49436.19</v>
      </c>
      <c r="H18" s="31"/>
      <c r="I18" s="31"/>
      <c r="J18" s="31"/>
      <c r="K18" s="30"/>
      <c r="L18" s="30"/>
    </row>
    <row r="19" spans="1:12" ht="13.8" x14ac:dyDescent="0.25">
      <c r="A19" s="32"/>
      <c r="B19" s="32"/>
      <c r="C19" s="33"/>
      <c r="D19" s="30" t="s">
        <v>115</v>
      </c>
      <c r="E19" s="30"/>
      <c r="F19" s="31"/>
      <c r="G19" s="31">
        <v>57166.95</v>
      </c>
      <c r="H19" s="31"/>
      <c r="I19" s="31"/>
      <c r="J19" s="31"/>
      <c r="K19" s="30"/>
      <c r="L19" s="30"/>
    </row>
    <row r="20" spans="1:12" ht="13.8" x14ac:dyDescent="0.25">
      <c r="A20" s="32"/>
      <c r="B20" s="32"/>
      <c r="C20" s="33"/>
      <c r="D20" s="30" t="s">
        <v>107</v>
      </c>
      <c r="E20" s="30"/>
      <c r="F20" s="31"/>
      <c r="G20" s="31">
        <v>301145.52</v>
      </c>
      <c r="H20" s="31"/>
      <c r="I20" s="31"/>
      <c r="J20" s="31"/>
      <c r="K20" s="30"/>
      <c r="L20" s="30"/>
    </row>
    <row r="21" spans="1:12" ht="13.8" x14ac:dyDescent="0.25">
      <c r="A21" s="32"/>
      <c r="B21" s="32"/>
      <c r="C21" s="33"/>
      <c r="D21" s="30"/>
      <c r="E21" s="30"/>
      <c r="F21" s="31"/>
      <c r="G21" s="31"/>
      <c r="H21" s="31"/>
      <c r="I21" s="31"/>
      <c r="J21" s="31"/>
      <c r="K21" s="30"/>
      <c r="L21" s="30"/>
    </row>
    <row r="22" spans="1:12" ht="13.8" x14ac:dyDescent="0.25">
      <c r="A22" s="32"/>
      <c r="B22" s="32"/>
      <c r="C22" s="33"/>
      <c r="D22" s="30" t="s">
        <v>60</v>
      </c>
      <c r="E22" s="30"/>
      <c r="F22" s="30">
        <v>-294.42</v>
      </c>
      <c r="G22" s="31"/>
      <c r="H22" s="31"/>
      <c r="I22" s="31"/>
      <c r="J22" s="31"/>
      <c r="K22" s="30"/>
      <c r="L22" s="30"/>
    </row>
    <row r="23" spans="1:12" ht="13.8" x14ac:dyDescent="0.25">
      <c r="A23" s="32"/>
      <c r="B23" s="32"/>
      <c r="C23" s="33"/>
      <c r="D23" s="30" t="s">
        <v>61</v>
      </c>
      <c r="E23" s="30"/>
      <c r="F23" s="31">
        <v>137.30000000000001</v>
      </c>
      <c r="G23" s="31"/>
      <c r="H23" s="31"/>
      <c r="I23" s="31"/>
      <c r="J23" s="31"/>
      <c r="K23" s="30"/>
      <c r="L23" s="30"/>
    </row>
    <row r="24" spans="1:12" ht="13.8" x14ac:dyDescent="0.25">
      <c r="A24" s="32"/>
      <c r="B24" s="32"/>
      <c r="C24" s="33"/>
      <c r="D24" s="30"/>
      <c r="E24" s="30"/>
      <c r="F24" s="34">
        <f>SUM(F19:F23)</f>
        <v>-157.12</v>
      </c>
      <c r="G24" s="31"/>
      <c r="H24" s="31"/>
      <c r="I24" s="31"/>
      <c r="J24" s="31"/>
      <c r="K24" s="30"/>
      <c r="L24" s="30"/>
    </row>
    <row r="25" spans="1:12" ht="13.8" x14ac:dyDescent="0.25">
      <c r="A25" s="32"/>
      <c r="B25" s="32"/>
      <c r="C25" s="33"/>
      <c r="D25" s="30"/>
      <c r="E25" s="30"/>
      <c r="F25" s="35"/>
      <c r="G25" s="31">
        <f>F24</f>
        <v>-157.12</v>
      </c>
      <c r="H25" s="31"/>
      <c r="I25" s="31"/>
      <c r="J25" s="31"/>
      <c r="K25" s="30"/>
      <c r="L25" s="30"/>
    </row>
    <row r="26" spans="1:12" ht="13.8" x14ac:dyDescent="0.25">
      <c r="A26" s="32"/>
      <c r="B26" s="32"/>
      <c r="C26" s="33"/>
      <c r="D26" s="30"/>
      <c r="E26" s="30"/>
      <c r="F26" s="31"/>
      <c r="G26" s="31"/>
      <c r="H26" s="31"/>
      <c r="I26" s="31"/>
      <c r="J26" s="31"/>
      <c r="K26" s="30"/>
      <c r="L26" s="30"/>
    </row>
    <row r="27" spans="1:12" ht="13.8" x14ac:dyDescent="0.25">
      <c r="A27" s="32"/>
      <c r="B27" s="32"/>
      <c r="C27" s="33"/>
      <c r="D27" s="30"/>
      <c r="E27" s="30"/>
      <c r="F27" s="31"/>
      <c r="G27" s="34">
        <f>SUM(G18:G25)</f>
        <v>407591.54000000004</v>
      </c>
      <c r="H27" s="31"/>
      <c r="I27" s="31"/>
      <c r="J27" s="31"/>
      <c r="K27" s="30"/>
      <c r="L27" s="30"/>
    </row>
    <row r="28" spans="1:12" ht="13.8" x14ac:dyDescent="0.25">
      <c r="A28" s="32"/>
      <c r="B28" s="32"/>
      <c r="C28" s="33"/>
      <c r="D28" s="30"/>
      <c r="E28" s="30"/>
      <c r="F28" s="31"/>
      <c r="G28" s="31"/>
      <c r="H28" s="31"/>
      <c r="I28" s="31"/>
      <c r="J28" s="31"/>
      <c r="K28" s="30"/>
      <c r="L28" s="30"/>
    </row>
    <row r="29" spans="1:12" ht="13.8" x14ac:dyDescent="0.25">
      <c r="A29" s="32"/>
      <c r="B29" s="32"/>
      <c r="C29" s="33"/>
      <c r="D29" s="30"/>
      <c r="E29" s="30"/>
      <c r="F29" s="31"/>
      <c r="G29" s="35"/>
      <c r="H29" s="35">
        <f>SUM(G27:G29)</f>
        <v>407591.54000000004</v>
      </c>
      <c r="I29" s="31"/>
      <c r="J29" s="31"/>
      <c r="K29" s="30"/>
      <c r="L29" s="30"/>
    </row>
    <row r="30" spans="1:12" ht="13.8" x14ac:dyDescent="0.25">
      <c r="A30" s="32"/>
      <c r="B30" s="32"/>
      <c r="C30" s="33"/>
      <c r="D30" s="30"/>
      <c r="E30" s="30"/>
      <c r="F30" s="31"/>
      <c r="G30" s="31"/>
      <c r="H30" s="31"/>
      <c r="I30" s="31"/>
      <c r="J30" s="31"/>
      <c r="K30" s="30"/>
      <c r="L30" s="30"/>
    </row>
    <row r="31" spans="1:12" ht="13.8" x14ac:dyDescent="0.25">
      <c r="A31" s="32"/>
      <c r="B31" s="32" t="s">
        <v>62</v>
      </c>
      <c r="C31" s="33"/>
      <c r="D31" s="30"/>
      <c r="E31" s="30"/>
      <c r="F31" s="31"/>
      <c r="G31" s="31"/>
      <c r="H31" s="31">
        <f>H15-H29</f>
        <v>-160097.90000000002</v>
      </c>
      <c r="I31" s="31"/>
      <c r="J31" s="31"/>
      <c r="K31" s="30"/>
      <c r="L31" s="30"/>
    </row>
    <row r="32" spans="1:12" ht="13.8" x14ac:dyDescent="0.25">
      <c r="A32" s="32"/>
      <c r="B32" s="32" t="s">
        <v>63</v>
      </c>
      <c r="C32" s="33"/>
      <c r="D32" s="30"/>
      <c r="E32" s="30"/>
      <c r="F32" s="31"/>
      <c r="G32" s="31"/>
      <c r="H32" s="31"/>
      <c r="I32" s="31"/>
      <c r="J32" s="31"/>
      <c r="K32" s="30"/>
      <c r="L32" s="30"/>
    </row>
    <row r="33" spans="1:12" ht="13.8" x14ac:dyDescent="0.25">
      <c r="A33" s="32"/>
      <c r="B33" s="32"/>
      <c r="C33" s="33"/>
      <c r="D33" s="30" t="s">
        <v>64</v>
      </c>
      <c r="E33" s="30" t="s">
        <v>65</v>
      </c>
      <c r="F33" s="31"/>
      <c r="G33" s="31">
        <v>-187961.42</v>
      </c>
      <c r="H33" s="31"/>
      <c r="I33" s="31"/>
      <c r="J33" s="31"/>
      <c r="K33" s="30"/>
      <c r="L33" s="30"/>
    </row>
    <row r="34" spans="1:12" ht="13.8" x14ac:dyDescent="0.25">
      <c r="A34" s="32"/>
      <c r="B34" s="32"/>
      <c r="C34" s="33"/>
      <c r="D34" s="30"/>
      <c r="E34" s="30"/>
      <c r="F34" s="31"/>
      <c r="G34" s="31"/>
      <c r="H34" s="31"/>
      <c r="I34" s="31"/>
      <c r="J34" s="31"/>
      <c r="K34" s="30"/>
      <c r="L34" s="30"/>
    </row>
    <row r="35" spans="1:12" ht="13.8" x14ac:dyDescent="0.25">
      <c r="A35" s="32"/>
      <c r="B35" s="32"/>
      <c r="C35" s="33"/>
      <c r="D35" s="30" t="s">
        <v>66</v>
      </c>
      <c r="E35" s="30" t="s">
        <v>65</v>
      </c>
      <c r="F35" s="31"/>
      <c r="G35" s="36">
        <v>348059.32</v>
      </c>
      <c r="H35" s="31">
        <f>SUM(G33:G35)</f>
        <v>160097.9</v>
      </c>
      <c r="I35" s="31"/>
      <c r="J35" s="31"/>
      <c r="K35" s="30"/>
      <c r="L35" s="30"/>
    </row>
    <row r="36" spans="1:12" ht="13.8" x14ac:dyDescent="0.25">
      <c r="A36" s="37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</row>
    <row r="37" spans="1:12" ht="13.8" x14ac:dyDescent="0.25">
      <c r="A37" s="32"/>
      <c r="B37" s="32"/>
      <c r="C37" s="33"/>
      <c r="D37" s="30"/>
      <c r="E37" s="30"/>
      <c r="F37" s="31"/>
      <c r="G37" s="31"/>
      <c r="H37" s="38">
        <f>SUM(H31:H35)</f>
        <v>0</v>
      </c>
      <c r="I37" s="38"/>
      <c r="J37" s="30" t="s">
        <v>67</v>
      </c>
      <c r="K37" s="30"/>
      <c r="L37" s="30"/>
    </row>
    <row r="38" spans="1:12" ht="13.8" x14ac:dyDescent="0.25">
      <c r="A38" s="32"/>
      <c r="B38" s="32"/>
      <c r="C38" s="33"/>
      <c r="D38" s="30"/>
      <c r="E38" s="30"/>
      <c r="F38" s="31"/>
      <c r="G38" s="31"/>
      <c r="H38" s="63"/>
      <c r="I38" s="63"/>
    </row>
  </sheetData>
  <mergeCells count="1">
    <mergeCell ref="G1:H1"/>
  </mergeCells>
  <phoneticPr fontId="1" type="noConversion"/>
  <pageMargins left="0.75" right="0.75" top="1" bottom="1" header="0.5" footer="0.5"/>
  <pageSetup paperSize="9" scale="69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22"/>
  <sheetViews>
    <sheetView workbookViewId="0">
      <selection activeCell="A14" sqref="A14:B14"/>
    </sheetView>
  </sheetViews>
  <sheetFormatPr defaultRowHeight="13.2" x14ac:dyDescent="0.25"/>
  <cols>
    <col min="1" max="1" width="45.88671875" customWidth="1"/>
    <col min="2" max="2" width="20.109375" customWidth="1"/>
  </cols>
  <sheetData>
    <row r="1" spans="1:2" ht="14.4" x14ac:dyDescent="0.3">
      <c r="A1" s="55" t="s">
        <v>72</v>
      </c>
      <c r="B1" s="55" t="s">
        <v>73</v>
      </c>
    </row>
    <row r="2" spans="1:2" ht="14.4" x14ac:dyDescent="0.3">
      <c r="A2" s="57" t="str">
        <f>'Balance Sheet'!E31</f>
        <v>Land Price Reserve</v>
      </c>
      <c r="B2" s="58">
        <f>'Balance Sheet'!J31</f>
        <v>1435.93</v>
      </c>
    </row>
    <row r="3" spans="1:2" ht="14.4" x14ac:dyDescent="0.3">
      <c r="A3" s="57" t="str">
        <f>'Balance Sheet'!E32</f>
        <v>Village Recreation Reserve</v>
      </c>
      <c r="B3" s="58">
        <f>'Balance Sheet'!J32</f>
        <v>1242.8599999999999</v>
      </c>
    </row>
    <row r="4" spans="1:2" ht="14.4" x14ac:dyDescent="0.3">
      <c r="A4" s="57" t="str">
        <f>'Balance Sheet'!E33</f>
        <v>Tree Works at Green Reserve</v>
      </c>
      <c r="B4" s="58">
        <f>'Balance Sheet'!J33</f>
        <v>65</v>
      </c>
    </row>
    <row r="5" spans="1:2" ht="14.4" x14ac:dyDescent="0.3">
      <c r="A5" s="57" t="str">
        <f>'Balance Sheet'!E34</f>
        <v>Play Equipment Replacement Fund</v>
      </c>
      <c r="B5" s="58">
        <f>'Balance Sheet'!J34</f>
        <v>6532.88</v>
      </c>
    </row>
    <row r="6" spans="1:2" ht="14.4" x14ac:dyDescent="0.3">
      <c r="A6" s="57" t="str">
        <f>'Balance Sheet'!E35</f>
        <v xml:space="preserve">Public Open Space </v>
      </c>
      <c r="B6" s="58">
        <f>'Balance Sheet'!J35</f>
        <v>10080.84</v>
      </c>
    </row>
    <row r="7" spans="1:2" ht="14.4" x14ac:dyDescent="0.3">
      <c r="A7" s="57" t="str">
        <f>'Balance Sheet'!E36</f>
        <v>Public Open Space Maintenance Fund - Gifford's Way</v>
      </c>
      <c r="B7" s="58">
        <f>'Balance Sheet'!J36</f>
        <v>13492</v>
      </c>
    </row>
    <row r="8" spans="1:2" ht="14.4" x14ac:dyDescent="0.3">
      <c r="A8" s="57" t="str">
        <f>'Balance Sheet'!E37</f>
        <v>Election costs</v>
      </c>
      <c r="B8" s="58">
        <f>'Balance Sheet'!J37</f>
        <v>2500</v>
      </c>
    </row>
    <row r="9" spans="1:2" ht="14.4" x14ac:dyDescent="0.3">
      <c r="A9" s="57" t="str">
        <f>'Balance Sheet'!E38</f>
        <v>Legal Fees</v>
      </c>
      <c r="B9" s="58">
        <f>'Balance Sheet'!J38</f>
        <v>3600</v>
      </c>
    </row>
    <row r="10" spans="1:2" ht="14.4" x14ac:dyDescent="0.3">
      <c r="A10" s="57" t="str">
        <f>'Balance Sheet'!E39</f>
        <v>Mobile Warden</v>
      </c>
      <c r="B10" s="58">
        <f>'Balance Sheet'!J39</f>
        <v>2500</v>
      </c>
    </row>
    <row r="11" spans="1:2" ht="14.4" x14ac:dyDescent="0.3">
      <c r="A11" s="57" t="str">
        <f>'Balance Sheet'!E40</f>
        <v>OCA joint projects</v>
      </c>
      <c r="B11" s="58">
        <f>'Balance Sheet'!J40</f>
        <v>0</v>
      </c>
    </row>
    <row r="12" spans="1:2" ht="14.4" x14ac:dyDescent="0.3">
      <c r="A12" s="57" t="str">
        <f>'Balance Sheet'!E41</f>
        <v>Equipment Replacement Fund</v>
      </c>
      <c r="B12" s="58">
        <f>'Balance Sheet'!J41</f>
        <v>241</v>
      </c>
    </row>
    <row r="13" spans="1:2" x14ac:dyDescent="0.25">
      <c r="A13" s="54"/>
      <c r="B13" s="54"/>
    </row>
    <row r="14" spans="1:2" ht="14.4" x14ac:dyDescent="0.3">
      <c r="A14" s="71" t="s">
        <v>98</v>
      </c>
      <c r="B14" s="72">
        <f>SUM(B2:B13)</f>
        <v>41690.51</v>
      </c>
    </row>
    <row r="16" spans="1:2" x14ac:dyDescent="0.25">
      <c r="A16" s="56" t="s">
        <v>74</v>
      </c>
      <c r="B16" s="60" t="s">
        <v>116</v>
      </c>
    </row>
    <row r="17" spans="1:2" x14ac:dyDescent="0.25">
      <c r="A17" s="59" t="str">
        <f>'Balance Sheet'!E42</f>
        <v>S106 Holding Account</v>
      </c>
      <c r="B17" s="53">
        <f>'Balance Sheet'!J42</f>
        <v>197729.69</v>
      </c>
    </row>
    <row r="18" spans="1:2" x14ac:dyDescent="0.25">
      <c r="A18" s="59" t="s">
        <v>99</v>
      </c>
      <c r="B18" s="53">
        <f>B14</f>
        <v>41690.51</v>
      </c>
    </row>
    <row r="19" spans="1:2" x14ac:dyDescent="0.25">
      <c r="A19" s="59" t="s">
        <v>56</v>
      </c>
      <c r="B19" s="53">
        <f>'Balance Sheet'!J43</f>
        <v>7887.39</v>
      </c>
    </row>
    <row r="20" spans="1:2" x14ac:dyDescent="0.25">
      <c r="A20" s="59" t="s">
        <v>75</v>
      </c>
      <c r="B20" s="53">
        <f>'Balance Sheet'!J46</f>
        <v>160293.95000000001</v>
      </c>
    </row>
    <row r="22" spans="1:2" x14ac:dyDescent="0.25">
      <c r="A22" s="67" t="s">
        <v>117</v>
      </c>
      <c r="B22" s="68">
        <f>SUM(B17:B20)</f>
        <v>407601.54000000004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Balance Sheet</vt:lpstr>
      <vt:lpstr>Bank Rec</vt:lpstr>
      <vt:lpstr>Reserves</vt:lpstr>
    </vt:vector>
  </TitlesOfParts>
  <Company>SELF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J COOPER</dc:creator>
  <cp:lastModifiedBy>Amy Lord</cp:lastModifiedBy>
  <cp:lastPrinted>2026-05-19T20:29:14Z</cp:lastPrinted>
  <dcterms:created xsi:type="dcterms:W3CDTF">1999-09-08T13:45:45Z</dcterms:created>
  <dcterms:modified xsi:type="dcterms:W3CDTF">2026-06-03T09:14:24Z</dcterms:modified>
</cp:coreProperties>
</file>