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verp\Dropbox\October 2026 Meeting\"/>
    </mc:Choice>
  </mc:AlternateContent>
  <xr:revisionPtr revIDLastSave="0" documentId="8_{8294E03E-482F-4535-87CE-8A87F5931695}" xr6:coauthVersionLast="47" xr6:coauthVersionMax="47" xr10:uidLastSave="{00000000-0000-0000-0000-000000000000}"/>
  <bookViews>
    <workbookView xWindow="-108" yWindow="-108" windowWidth="23256" windowHeight="12456" activeTab="2" xr2:uid="{B311F387-5BF7-4748-9AE8-A8978025B359}"/>
  </bookViews>
  <sheets>
    <sheet name="Expenditure 2026-2027" sheetId="1" r:id="rId1"/>
    <sheet name="Income 2026-2027" sheetId="2" r:id="rId2"/>
    <sheet name="Budget Control" sheetId="3" r:id="rId3"/>
    <sheet name="Ear Marked Reserves" sheetId="4" r:id="rId4"/>
    <sheet name="VAT" sheetId="5" r:id="rId5"/>
    <sheet name="Green Charity" sheetId="6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1" i="5" l="1"/>
  <c r="G29" i="3"/>
  <c r="AD247" i="1"/>
  <c r="G65" i="3"/>
  <c r="D57" i="2"/>
  <c r="F57" i="2" l="1"/>
  <c r="G57" i="2"/>
  <c r="J57" i="2"/>
  <c r="G59" i="3" l="1"/>
  <c r="D23" i="6" l="1"/>
  <c r="E51" i="4"/>
  <c r="B53" i="4" s="1"/>
  <c r="D50" i="4"/>
  <c r="F48" i="4"/>
  <c r="L44" i="4"/>
  <c r="L43" i="4"/>
  <c r="B43" i="4"/>
  <c r="B48" i="4" s="1"/>
  <c r="B52" i="4" s="1"/>
  <c r="L42" i="4"/>
  <c r="L41" i="4"/>
  <c r="L40" i="4"/>
  <c r="L39" i="4"/>
  <c r="K38" i="4"/>
  <c r="J38" i="4"/>
  <c r="L38" i="4" s="1"/>
  <c r="L37" i="4"/>
  <c r="J37" i="4"/>
  <c r="L36" i="4"/>
  <c r="J36" i="4"/>
  <c r="J35" i="4"/>
  <c r="J34" i="4"/>
  <c r="L34" i="4" s="1"/>
  <c r="K33" i="4"/>
  <c r="K47" i="4" s="1"/>
  <c r="J33" i="4"/>
  <c r="J47" i="4" s="1"/>
  <c r="B28" i="4"/>
  <c r="D17" i="4"/>
  <c r="E100" i="3"/>
  <c r="F101" i="3" s="1"/>
  <c r="F103" i="3" s="1"/>
  <c r="G105" i="3" s="1"/>
  <c r="F88" i="3"/>
  <c r="F87" i="3"/>
  <c r="F86" i="3"/>
  <c r="F90" i="3" s="1"/>
  <c r="G92" i="3" s="1"/>
  <c r="A74" i="3"/>
  <c r="I67" i="3"/>
  <c r="E67" i="3"/>
  <c r="D67" i="3"/>
  <c r="A67" i="3"/>
  <c r="F65" i="3"/>
  <c r="F64" i="3"/>
  <c r="F63" i="3"/>
  <c r="F62" i="3"/>
  <c r="F61" i="3"/>
  <c r="F60" i="3"/>
  <c r="F58" i="3"/>
  <c r="F57" i="3"/>
  <c r="I53" i="3"/>
  <c r="D53" i="3"/>
  <c r="F53" i="3" s="1"/>
  <c r="F50" i="3"/>
  <c r="E50" i="3"/>
  <c r="F49" i="3"/>
  <c r="F48" i="3"/>
  <c r="E48" i="3"/>
  <c r="F47" i="3"/>
  <c r="F45" i="3"/>
  <c r="F44" i="3"/>
  <c r="F43" i="3"/>
  <c r="E43" i="3"/>
  <c r="F42" i="3"/>
  <c r="E42" i="3"/>
  <c r="F41" i="3"/>
  <c r="F40" i="3"/>
  <c r="F39" i="3"/>
  <c r="F38" i="3"/>
  <c r="F34" i="3"/>
  <c r="F33" i="3"/>
  <c r="E33" i="3"/>
  <c r="F32" i="3"/>
  <c r="E32" i="3"/>
  <c r="F31" i="3"/>
  <c r="F30" i="3"/>
  <c r="F29" i="3"/>
  <c r="E29" i="3"/>
  <c r="F28" i="3"/>
  <c r="F27" i="3"/>
  <c r="F26" i="3"/>
  <c r="F25" i="3"/>
  <c r="F24" i="3"/>
  <c r="F21" i="3"/>
  <c r="F20" i="3"/>
  <c r="F19" i="3"/>
  <c r="F18" i="3"/>
  <c r="E18" i="3"/>
  <c r="F17" i="3"/>
  <c r="F16" i="3"/>
  <c r="F13" i="3"/>
  <c r="E13" i="3"/>
  <c r="F12" i="3"/>
  <c r="F9" i="3"/>
  <c r="R57" i="2"/>
  <c r="Q57" i="2"/>
  <c r="P57" i="2"/>
  <c r="O57" i="2"/>
  <c r="G63" i="3" s="1"/>
  <c r="N57" i="2"/>
  <c r="M57" i="2"/>
  <c r="G62" i="3" s="1"/>
  <c r="L57" i="2"/>
  <c r="K57" i="2"/>
  <c r="G60" i="3" s="1"/>
  <c r="I57" i="2"/>
  <c r="G58" i="3" s="1"/>
  <c r="H57" i="2"/>
  <c r="G61" i="3"/>
  <c r="G57" i="3"/>
  <c r="E57" i="2"/>
  <c r="F111" i="3"/>
  <c r="AC247" i="1"/>
  <c r="G31" i="3" s="1"/>
  <c r="E31" i="3" s="1"/>
  <c r="AB247" i="1"/>
  <c r="AA247" i="1"/>
  <c r="G38" i="3" s="1"/>
  <c r="Z247" i="1"/>
  <c r="G39" i="3" s="1"/>
  <c r="E39" i="3" s="1"/>
  <c r="Y247" i="1"/>
  <c r="G45" i="3" s="1"/>
  <c r="E45" i="3" s="1"/>
  <c r="X247" i="1"/>
  <c r="G40" i="3" s="1"/>
  <c r="E40" i="3" s="1"/>
  <c r="W247" i="1"/>
  <c r="G20" i="3" s="1"/>
  <c r="E20" i="3" s="1"/>
  <c r="V247" i="1"/>
  <c r="G30" i="3" s="1"/>
  <c r="U247" i="1"/>
  <c r="G28" i="3" s="1"/>
  <c r="T247" i="1"/>
  <c r="G27" i="3" s="1"/>
  <c r="E27" i="3" s="1"/>
  <c r="S247" i="1"/>
  <c r="G24" i="3" s="1"/>
  <c r="E24" i="3" s="1"/>
  <c r="R247" i="1"/>
  <c r="G25" i="3" s="1"/>
  <c r="E25" i="3" s="1"/>
  <c r="Q247" i="1"/>
  <c r="G34" i="3" s="1"/>
  <c r="P247" i="1"/>
  <c r="G26" i="3" s="1"/>
  <c r="E26" i="3" s="1"/>
  <c r="O247" i="1"/>
  <c r="G21" i="3" s="1"/>
  <c r="E21" i="3" s="1"/>
  <c r="N247" i="1"/>
  <c r="E47" i="3" s="1"/>
  <c r="M247" i="1"/>
  <c r="G17" i="3" s="1"/>
  <c r="L247" i="1"/>
  <c r="G19" i="3" s="1"/>
  <c r="K247" i="1"/>
  <c r="J247" i="1"/>
  <c r="G12" i="3" s="1"/>
  <c r="E12" i="3" s="1"/>
  <c r="I247" i="1"/>
  <c r="G9" i="3" s="1"/>
  <c r="H247" i="1"/>
  <c r="G72" i="3" s="1"/>
  <c r="G247" i="1"/>
  <c r="F247" i="1"/>
  <c r="F109" i="3" s="1"/>
  <c r="E49" i="3"/>
  <c r="E41" i="3"/>
  <c r="B57" i="2" l="1"/>
  <c r="G16" i="3"/>
  <c r="E16" i="3" s="1"/>
  <c r="C247" i="1"/>
  <c r="G107" i="3"/>
  <c r="I70" i="3"/>
  <c r="F67" i="3"/>
  <c r="E28" i="3"/>
  <c r="E34" i="3"/>
  <c r="E17" i="3"/>
  <c r="E30" i="3"/>
  <c r="G111" i="3"/>
  <c r="E19" i="3"/>
  <c r="L33" i="4"/>
  <c r="L47" i="4" s="1"/>
  <c r="B51" i="4" s="1"/>
  <c r="B54" i="4" s="1"/>
  <c r="E9" i="3"/>
  <c r="G53" i="3" l="1"/>
  <c r="G74" i="3" s="1"/>
  <c r="G113" i="3"/>
  <c r="H53" i="3"/>
  <c r="E53" i="3"/>
  <c r="G67" i="3" l="1"/>
  <c r="G70" i="3" s="1"/>
</calcChain>
</file>

<file path=xl/sharedStrings.xml><?xml version="1.0" encoding="utf-8"?>
<sst xmlns="http://schemas.openxmlformats.org/spreadsheetml/2006/main" count="986" uniqueCount="355">
  <si>
    <t>Over Parish Council</t>
  </si>
  <si>
    <t>EXPENDITURE</t>
  </si>
  <si>
    <t>Date</t>
  </si>
  <si>
    <t>Payee</t>
  </si>
  <si>
    <t>Details</t>
  </si>
  <si>
    <t>Payment</t>
  </si>
  <si>
    <t>Paid</t>
  </si>
  <si>
    <t>BANK</t>
  </si>
  <si>
    <t>Creditors 2023/2024</t>
  </si>
  <si>
    <t>VAT</t>
  </si>
  <si>
    <t>Salaries &amp; Employers Oncosts</t>
  </si>
  <si>
    <t>Officers Training &amp; Travel</t>
  </si>
  <si>
    <t>Stationary / Admin Expenses / Cleaning Products</t>
  </si>
  <si>
    <t>PC meeting exp</t>
  </si>
  <si>
    <t>Insurance</t>
  </si>
  <si>
    <t>Grants / Donations</t>
  </si>
  <si>
    <t>Memberships/ Internal/ External Audit / Elections</t>
  </si>
  <si>
    <t xml:space="preserve"> Grass Cutting Services / Tree Works/ Water Charge</t>
  </si>
  <si>
    <t>Street Lighting &amp; Maintenance/ Heating</t>
  </si>
  <si>
    <t>Village Maintenance</t>
  </si>
  <si>
    <t>Pavillion</t>
  </si>
  <si>
    <t>Play Areas</t>
  </si>
  <si>
    <t>CCTV</t>
  </si>
  <si>
    <t>Website</t>
  </si>
  <si>
    <t>Santa Trip / Christmas Lights / Remembrance Parade / Fireworks</t>
  </si>
  <si>
    <t>Skatepark Project</t>
  </si>
  <si>
    <t>Green Contract</t>
  </si>
  <si>
    <t>OCA Project</t>
  </si>
  <si>
    <t>S106</t>
  </si>
  <si>
    <t>Defibs</t>
  </si>
  <si>
    <t>£</t>
  </si>
  <si>
    <t>Clerk</t>
  </si>
  <si>
    <t>#</t>
  </si>
  <si>
    <t xml:space="preserve">  </t>
  </si>
  <si>
    <t>April 2026-March 2027</t>
  </si>
  <si>
    <t>INCOME</t>
  </si>
  <si>
    <t>Debtors 2024/2025</t>
  </si>
  <si>
    <t>Precept</t>
  </si>
  <si>
    <t>Grass Cutting Grant / Maintenance</t>
  </si>
  <si>
    <t>Sports Pavilion</t>
  </si>
  <si>
    <t>OCA Rent</t>
  </si>
  <si>
    <t>Grant</t>
  </si>
  <si>
    <t>Wayleaves</t>
  </si>
  <si>
    <t>Salary</t>
  </si>
  <si>
    <t>Christmas</t>
  </si>
  <si>
    <t>Actual</t>
  </si>
  <si>
    <t>BUDGET</t>
  </si>
  <si>
    <t>Budget</t>
  </si>
  <si>
    <t>Predict Spend</t>
  </si>
  <si>
    <t xml:space="preserve">Notes </t>
  </si>
  <si>
    <t>Left</t>
  </si>
  <si>
    <t>Proportion</t>
  </si>
  <si>
    <t>to date</t>
  </si>
  <si>
    <t>Employees</t>
  </si>
  <si>
    <t xml:space="preserve">Training </t>
  </si>
  <si>
    <t>Councillor</t>
  </si>
  <si>
    <t>General Admin Costs</t>
  </si>
  <si>
    <t xml:space="preserve">Stationery / Admin Costs </t>
  </si>
  <si>
    <t xml:space="preserve">Legal </t>
  </si>
  <si>
    <t xml:space="preserve">PC Meeting Expenses </t>
  </si>
  <si>
    <t>Website Costs</t>
  </si>
  <si>
    <t>Memberships / Audit Fees</t>
  </si>
  <si>
    <t>Village &amp; Asset Maintenance</t>
  </si>
  <si>
    <t>Repairs - Pavilion</t>
  </si>
  <si>
    <t>Litter &amp; Village Maintenance</t>
  </si>
  <si>
    <t>Grass Cutting</t>
  </si>
  <si>
    <t xml:space="preserve">Play Equipment / Repairs / Benches </t>
  </si>
  <si>
    <t>Overcote</t>
  </si>
  <si>
    <t>Ponds</t>
  </si>
  <si>
    <t xml:space="preserve">CCTV </t>
  </si>
  <si>
    <t>Defib</t>
  </si>
  <si>
    <t>Bins / Benches / Village Green Bench</t>
  </si>
  <si>
    <t>Giffords Way</t>
  </si>
  <si>
    <t>Street Lighting</t>
  </si>
  <si>
    <t>Other</t>
  </si>
  <si>
    <t>.</t>
  </si>
  <si>
    <t>Special Projects</t>
  </si>
  <si>
    <t>Santa Trip</t>
  </si>
  <si>
    <t>Christmas Lights</t>
  </si>
  <si>
    <t>British Legion Events</t>
  </si>
  <si>
    <t>Fireworks</t>
  </si>
  <si>
    <t>Carnival</t>
  </si>
  <si>
    <t>Skate Park</t>
  </si>
  <si>
    <t>Grants to Voluntary Orgainsations</t>
  </si>
  <si>
    <t>Over Day Centre</t>
  </si>
  <si>
    <t>Youth Centre</t>
  </si>
  <si>
    <t>FOPS</t>
  </si>
  <si>
    <t xml:space="preserve">LHI </t>
  </si>
  <si>
    <t>TOTAL  EXPENDITURE</t>
  </si>
  <si>
    <t>TOTAL</t>
  </si>
  <si>
    <t>Interest - uncapitalised</t>
  </si>
  <si>
    <t>Pavillion Charges</t>
  </si>
  <si>
    <t xml:space="preserve">VAT 126 Reimbursement </t>
  </si>
  <si>
    <t>S106 Payment</t>
  </si>
  <si>
    <t xml:space="preserve">Other </t>
  </si>
  <si>
    <t>TOTAL  INCOME</t>
  </si>
  <si>
    <t xml:space="preserve"> </t>
  </si>
  <si>
    <t>Income</t>
  </si>
  <si>
    <t>VAT Expenditure</t>
  </si>
  <si>
    <t xml:space="preserve">Vat </t>
  </si>
  <si>
    <t>Total Exp (including VAT)</t>
  </si>
  <si>
    <t>Total Exp</t>
  </si>
  <si>
    <t>[ 2 ]</t>
  </si>
  <si>
    <t>Current Account</t>
  </si>
  <si>
    <t>High Interest</t>
  </si>
  <si>
    <t>Less unpresented cheques</t>
  </si>
  <si>
    <t>Add outstanding credits</t>
  </si>
  <si>
    <t>High Interest Lloyds</t>
  </si>
  <si>
    <t>High Interest Saffron BS</t>
  </si>
  <si>
    <t>Less unpresented payments</t>
  </si>
  <si>
    <t>Plus outstanding credits</t>
  </si>
  <si>
    <t>Expenditure</t>
  </si>
  <si>
    <t>(Excl investments)</t>
  </si>
  <si>
    <t>(0.00 means accounts balance)</t>
  </si>
  <si>
    <t>Section 106</t>
  </si>
  <si>
    <t xml:space="preserve">Received </t>
  </si>
  <si>
    <t>Amount</t>
  </si>
  <si>
    <t>For</t>
  </si>
  <si>
    <t>07.07.2022</t>
  </si>
  <si>
    <t>Longstanton Road</t>
  </si>
  <si>
    <t xml:space="preserve">OCA - Resurfacing of car park, Foyer Upgrade or Air Conditioning) </t>
  </si>
  <si>
    <t>Play Area - Village Green</t>
  </si>
  <si>
    <t>Play Area on the Green / Skatepark/ Play Area Community Centre</t>
  </si>
  <si>
    <t>25.04.2023</t>
  </si>
  <si>
    <t>Fen End</t>
  </si>
  <si>
    <t>Pavilion on Green - Upgrade changing Facalities</t>
  </si>
  <si>
    <t xml:space="preserve">Skate Park and or Play Area at The Doles. </t>
  </si>
  <si>
    <t>Overcote Project</t>
  </si>
  <si>
    <t>Mill Road</t>
  </si>
  <si>
    <t>Improve Willingham Road Sports Pavilion / and or improve skate park</t>
  </si>
  <si>
    <t>(£33,852.80 spent on Pavilion Heating, Re-roofing, loft hatch, guttering)</t>
  </si>
  <si>
    <t>06.10.2025</t>
  </si>
  <si>
    <t>New Road</t>
  </si>
  <si>
    <t>Off site childrens play space</t>
  </si>
  <si>
    <t>Off site sport space</t>
  </si>
  <si>
    <t>Off site community facilities</t>
  </si>
  <si>
    <t>Green infrastructure</t>
  </si>
  <si>
    <t>Off site recreation</t>
  </si>
  <si>
    <t>31.10.2025</t>
  </si>
  <si>
    <t>Mill Road bus shelter maintenance</t>
  </si>
  <si>
    <t>Total</t>
  </si>
  <si>
    <t>Name</t>
  </si>
  <si>
    <t xml:space="preserve">Reserve Amount </t>
  </si>
  <si>
    <t xml:space="preserve">S106 Money Spent </t>
  </si>
  <si>
    <t xml:space="preserve">S106 Allocations </t>
  </si>
  <si>
    <t>Land Price Reserve</t>
  </si>
  <si>
    <t>Spent</t>
  </si>
  <si>
    <t>Total Left</t>
  </si>
  <si>
    <t>Village Recreation Ground</t>
  </si>
  <si>
    <t xml:space="preserve">11.05.2021          Hot water &amp; Heating (Pavilion)     K Unwin                              </t>
  </si>
  <si>
    <t>OCA - Carpark, Foyer, Toilets</t>
  </si>
  <si>
    <t>Tree Works @ the Green</t>
  </si>
  <si>
    <t xml:space="preserve">13.11.2018          Re-roofing the Pavilion                   MT Roofing                        </t>
  </si>
  <si>
    <t>Play Area Vilage Green</t>
  </si>
  <si>
    <t>Play Equipment Fund</t>
  </si>
  <si>
    <t>14.04.2020          Loft hatch in Pavilion                      AJ Wookey                           </t>
  </si>
  <si>
    <t> £450.00</t>
  </si>
  <si>
    <t>Play Area The Doles / Skate Park / Village Green</t>
  </si>
  <si>
    <t xml:space="preserve">Public Open Space - Sandpit Pond </t>
  </si>
  <si>
    <t>10.11.2020          Re-working loft hatch                     AJ Wookey                             </t>
  </si>
  <si>
    <t>Changing Facalities Pavilion</t>
  </si>
  <si>
    <t>Public Open Space - Giffords Way</t>
  </si>
  <si>
    <t>01.03.2024           Green play area                               Eibe</t>
  </si>
  <si>
    <t>Longstan</t>
  </si>
  <si>
    <t>Election Costs</t>
  </si>
  <si>
    <t>10.04.2024           Green Play Area                               Eibe</t>
  </si>
  <si>
    <t>Legal Fees</t>
  </si>
  <si>
    <t xml:space="preserve">19.09.2024           Skate Park                                        FCC Grant </t>
  </si>
  <si>
    <t>Mobile Warden</t>
  </si>
  <si>
    <t>09.10.2024              Tarmacking                                                   OCA</t>
  </si>
  <si>
    <t>OCA joint projects</t>
  </si>
  <si>
    <t>04.12.2024              Skate Park Survey                                     Betong</t>
  </si>
  <si>
    <t>Equipment Replacement Fund</t>
  </si>
  <si>
    <t>10.01.2025              Community Play Area                            Eibe</t>
  </si>
  <si>
    <t>Pavilion Works</t>
  </si>
  <si>
    <t>28.04.2025              Skate Park                                                   Betong</t>
  </si>
  <si>
    <t>09.12.2025             OCA Air Con                                                  OCA</t>
  </si>
  <si>
    <t>Lloyds Bank</t>
  </si>
  <si>
    <t>Reserves</t>
  </si>
  <si>
    <t>Green Charity</t>
  </si>
  <si>
    <t>General Fund</t>
  </si>
  <si>
    <t>Over Parish Council  : DETAILS  OF  VAT  INVOICES</t>
  </si>
  <si>
    <t>PAYEE</t>
  </si>
  <si>
    <t xml:space="preserve">Invoice Number </t>
  </si>
  <si>
    <t>VAT REG</t>
  </si>
  <si>
    <t xml:space="preserve">Description </t>
  </si>
  <si>
    <t>To</t>
  </si>
  <si>
    <t xml:space="preserve">Green Charity </t>
  </si>
  <si>
    <t>Balance as of 1st April 2025</t>
  </si>
  <si>
    <t>Expenses</t>
  </si>
  <si>
    <t>MC Garden Maintenance</t>
  </si>
  <si>
    <t>Over PC internal transfer</t>
  </si>
  <si>
    <t>sept</t>
  </si>
  <si>
    <t>oct</t>
  </si>
  <si>
    <t>dec</t>
  </si>
  <si>
    <t xml:space="preserve">Clerk’s Salary </t>
  </si>
  <si>
    <t xml:space="preserve">Clerk’s </t>
  </si>
  <si>
    <t>HMRC</t>
  </si>
  <si>
    <t>NEST Pension</t>
  </si>
  <si>
    <t>Microsoft</t>
  </si>
  <si>
    <t>SCDC</t>
  </si>
  <si>
    <t>Over Enterprise</t>
  </si>
  <si>
    <t>Advance Security Ltd</t>
  </si>
  <si>
    <t>MC Groundcare</t>
  </si>
  <si>
    <t>British Gas</t>
  </si>
  <si>
    <t>Npower</t>
  </si>
  <si>
    <t>Pennon Water</t>
  </si>
  <si>
    <t>David Bridgman</t>
  </si>
  <si>
    <t>April</t>
  </si>
  <si>
    <t>Payroll</t>
  </si>
  <si>
    <t>Working from home allowance</t>
  </si>
  <si>
    <t xml:space="preserve">PAYE and NI </t>
  </si>
  <si>
    <t xml:space="preserve">Employer NI </t>
  </si>
  <si>
    <t>Employee contribution</t>
  </si>
  <si>
    <t>Employer Contribution</t>
  </si>
  <si>
    <t>Monthly Charge</t>
  </si>
  <si>
    <t xml:space="preserve">Monthly Charge </t>
  </si>
  <si>
    <t>Monthly collection charge</t>
  </si>
  <si>
    <t xml:space="preserve">Hire of Seminar Room </t>
  </si>
  <si>
    <t>Annual CCTV service/maintenance</t>
  </si>
  <si>
    <t>Supply &amp; fit height barrier, grass cutting</t>
  </si>
  <si>
    <t>Electricity charges - Pavilion</t>
  </si>
  <si>
    <t>Electricity charges - The Doles</t>
  </si>
  <si>
    <t>Water charges</t>
  </si>
  <si>
    <t>March Maintenance</t>
  </si>
  <si>
    <t>March Cleaning</t>
  </si>
  <si>
    <t>CCTV Annual Service</t>
  </si>
  <si>
    <t>Over PC</t>
  </si>
  <si>
    <t>Electricity charges</t>
  </si>
  <si>
    <t>IN15224579</t>
  </si>
  <si>
    <t>G150236958</t>
  </si>
  <si>
    <t>Subscription</t>
  </si>
  <si>
    <t>INV-0176</t>
  </si>
  <si>
    <t>Grass Cutting/Height Barrier</t>
  </si>
  <si>
    <t>Over Community Centre</t>
  </si>
  <si>
    <t>Meeting Room Hire</t>
  </si>
  <si>
    <t>May</t>
  </si>
  <si>
    <t>Grass Cutting at the green</t>
  </si>
  <si>
    <t>Lloyds</t>
  </si>
  <si>
    <t>Service charges</t>
  </si>
  <si>
    <t>Budget 2027-2028</t>
  </si>
  <si>
    <t>2026-2027</t>
  </si>
  <si>
    <t>31st March 26</t>
  </si>
  <si>
    <t>High Interest Saffron</t>
  </si>
  <si>
    <t xml:space="preserve">Precept South Cambs </t>
  </si>
  <si>
    <t>G156223454</t>
  </si>
  <si>
    <t>Krystal Hosting</t>
  </si>
  <si>
    <t>Domain Renewal</t>
  </si>
  <si>
    <t>Electricity Charges</t>
  </si>
  <si>
    <t>Youth Football</t>
  </si>
  <si>
    <t>FOPS Donation</t>
  </si>
  <si>
    <t>Donation for play equipment</t>
  </si>
  <si>
    <t>Viking</t>
  </si>
  <si>
    <t>CAPALC</t>
  </si>
  <si>
    <t>Printer Ink</t>
  </si>
  <si>
    <t>Grass cutting/Bins Overcote</t>
  </si>
  <si>
    <t>Membership Fee</t>
  </si>
  <si>
    <t>Cleaning</t>
  </si>
  <si>
    <t>Green maintenance</t>
  </si>
  <si>
    <t>GB-TI2602300590</t>
  </si>
  <si>
    <t>INV-0213</t>
  </si>
  <si>
    <t>Viking Office UK Ltd</t>
  </si>
  <si>
    <t>G Fenn</t>
  </si>
  <si>
    <t xml:space="preserve">Padlock for Overcote heigh barrier reimbursement </t>
  </si>
  <si>
    <t>Over Carnival</t>
  </si>
  <si>
    <t xml:space="preserve">Saffron B/S Interest </t>
  </si>
  <si>
    <t>Saffron Building Society</t>
  </si>
  <si>
    <t>Lloyds Bank Interest</t>
  </si>
  <si>
    <t>Seagrave</t>
  </si>
  <si>
    <t>Mark Saunders</t>
  </si>
  <si>
    <t>D Bridgman</t>
  </si>
  <si>
    <t>June</t>
  </si>
  <si>
    <t>Annual playground inspection</t>
  </si>
  <si>
    <t>Grass cutting/emptying bins</t>
  </si>
  <si>
    <t>Toilet hire Overcote</t>
  </si>
  <si>
    <t xml:space="preserve">Internal Audit </t>
  </si>
  <si>
    <t>Maintenance</t>
  </si>
  <si>
    <t xml:space="preserve">Pavilion water charges </t>
  </si>
  <si>
    <t>Anglian Water (Wave)</t>
  </si>
  <si>
    <t>N Power</t>
  </si>
  <si>
    <t>IN14677332</t>
  </si>
  <si>
    <t>Electricity</t>
  </si>
  <si>
    <t>Over Community Enterprises</t>
  </si>
  <si>
    <t>Parish Online</t>
  </si>
  <si>
    <t>12UG076-0001</t>
  </si>
  <si>
    <t>G132803047</t>
  </si>
  <si>
    <t>G134938469</t>
  </si>
  <si>
    <t>G138538710</t>
  </si>
  <si>
    <t>G14014369</t>
  </si>
  <si>
    <t>Electriciy Charges</t>
  </si>
  <si>
    <t>G144343067</t>
  </si>
  <si>
    <t>G146408963</t>
  </si>
  <si>
    <t>G152340831</t>
  </si>
  <si>
    <t xml:space="preserve">VAT RECLAIM MADE </t>
  </si>
  <si>
    <t>G162424071</t>
  </si>
  <si>
    <t>G164613973</t>
  </si>
  <si>
    <t>Playground Inspection</t>
  </si>
  <si>
    <t>INV-2466</t>
  </si>
  <si>
    <t>Seagrave Inspection Services</t>
  </si>
  <si>
    <t>INV-0256</t>
  </si>
  <si>
    <t>Toilet Hire</t>
  </si>
  <si>
    <t>INV-0257</t>
  </si>
  <si>
    <t>Interest - Saffron Bank</t>
  </si>
  <si>
    <t>Grass cutting/emptying bins/toilet hire</t>
  </si>
  <si>
    <t xml:space="preserve">N Power </t>
  </si>
  <si>
    <t xml:space="preserve">Electricity </t>
  </si>
  <si>
    <t>July</t>
  </si>
  <si>
    <t>Grass cutting</t>
  </si>
  <si>
    <t>Atlas Tree Surgery</t>
  </si>
  <si>
    <t>Remove dead willow from Fen End</t>
  </si>
  <si>
    <t>Remove dead tree</t>
  </si>
  <si>
    <t>INV-0292</t>
  </si>
  <si>
    <t>Grass Cutting/Toilet Hire</t>
  </si>
  <si>
    <t>South Cambs Council</t>
  </si>
  <si>
    <t>IN15869758</t>
  </si>
  <si>
    <t>Herbicide and fertiliser at Comm Centre</t>
  </si>
  <si>
    <t>August</t>
  </si>
  <si>
    <t>September</t>
  </si>
  <si>
    <t xml:space="preserve">SLCC payrise back pay </t>
  </si>
  <si>
    <t xml:space="preserve">D Bridgman </t>
  </si>
  <si>
    <t xml:space="preserve">Cleaning July </t>
  </si>
  <si>
    <t>ICO</t>
  </si>
  <si>
    <t>Data Protection</t>
  </si>
  <si>
    <t>Safety Signs</t>
  </si>
  <si>
    <t>Warning sign for Bees at the Oval</t>
  </si>
  <si>
    <t>Aspinalls</t>
  </si>
  <si>
    <t>Topsoil for football pitch</t>
  </si>
  <si>
    <t>Over Cricket Club</t>
  </si>
  <si>
    <t>Soil for football pitch</t>
  </si>
  <si>
    <t>Glasdon</t>
  </si>
  <si>
    <t>Replacement bin lid</t>
  </si>
  <si>
    <t>SI945131</t>
  </si>
  <si>
    <t xml:space="preserve">Replacement Bin Lid </t>
  </si>
  <si>
    <t>C Melville</t>
  </si>
  <si>
    <t>Sandpit pond works</t>
  </si>
  <si>
    <t>Field Compost Ltd</t>
  </si>
  <si>
    <t>Soil an turf mix</t>
  </si>
  <si>
    <t>Soil and turf</t>
  </si>
  <si>
    <t>Festoon Light</t>
  </si>
  <si>
    <t>Outdoor lighting (Christmas lights)</t>
  </si>
  <si>
    <t>Overcote, Gravel</t>
  </si>
  <si>
    <t>G177412643</t>
  </si>
  <si>
    <t>G175090015</t>
  </si>
  <si>
    <t>G184194177</t>
  </si>
  <si>
    <t>G181902768</t>
  </si>
  <si>
    <t>G168705606</t>
  </si>
  <si>
    <t>G170913412</t>
  </si>
  <si>
    <t>*</t>
  </si>
  <si>
    <t>Festoon Lights</t>
  </si>
  <si>
    <t>INV-GB-2878</t>
  </si>
  <si>
    <t>A R Aspinall &amp; Sons</t>
  </si>
  <si>
    <t>IN195415</t>
  </si>
  <si>
    <t>Topsoil</t>
  </si>
  <si>
    <t>INV-0305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</si>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</sst>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£&quot;#,##0;[Red]\-&quot;£&quot;#,##0"/>
    <numFmt numFmtId="8" formatCode="&quot;£&quot;#,##0.00;[Red]\-&quot;£&quot;#,##0.00"/>
    <numFmt numFmtId="43" formatCode="_-* #,##0.00_-;\-* #,##0.00_-;_-* &quot;-&quot;??_-;_-@_-"/>
    <numFmt numFmtId="164" formatCode="000000"/>
    <numFmt numFmtId="165" formatCode="&quot;£&quot;#,##0.00"/>
    <numFmt numFmtId="166" formatCode="m/d"/>
    <numFmt numFmtId="167" formatCode="&quot;£&quot;#,##0"/>
    <numFmt numFmtId="168" formatCode="000\ 0000\ 00"/>
    <numFmt numFmtId="169" formatCode="[$-F800]dddd\,\ mmmm\ dd\,\ yyyy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3" tint="-0.499984740745262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Arial"/>
      <family val="2"/>
    </font>
    <font>
      <b/>
      <sz val="11"/>
      <color theme="1"/>
      <name val="Times New Roman"/>
      <family val="1"/>
    </font>
    <font>
      <b/>
      <u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u/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</cellStyleXfs>
  <cellXfs count="304">
    <xf numFmtId="0" fontId="0" fillId="0" borderId="0" xfId="0"/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left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 applyProtection="1">
      <alignment horizontal="center"/>
      <protection locked="0"/>
    </xf>
    <xf numFmtId="165" fontId="6" fillId="0" borderId="1" xfId="0" applyNumberFormat="1" applyFont="1" applyBorder="1" applyAlignment="1" applyProtection="1">
      <alignment horizontal="center"/>
      <protection locked="0"/>
    </xf>
    <xf numFmtId="165" fontId="6" fillId="0" borderId="2" xfId="0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0" xfId="0" applyFont="1" applyProtection="1">
      <protection locked="0"/>
    </xf>
    <xf numFmtId="17" fontId="6" fillId="0" borderId="1" xfId="0" applyNumberFormat="1" applyFont="1" applyBorder="1" applyProtection="1">
      <protection locked="0"/>
    </xf>
    <xf numFmtId="0" fontId="6" fillId="0" borderId="1" xfId="0" applyFont="1" applyBorder="1" applyAlignment="1" applyProtection="1">
      <alignment horizontal="left"/>
      <protection locked="0"/>
    </xf>
    <xf numFmtId="17" fontId="6" fillId="0" borderId="1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165" fontId="6" fillId="0" borderId="1" xfId="0" applyNumberFormat="1" applyFont="1" applyBorder="1" applyAlignment="1" applyProtection="1">
      <alignment horizontal="center" wrapText="1"/>
      <protection locked="0"/>
    </xf>
    <xf numFmtId="165" fontId="6" fillId="0" borderId="2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165" fontId="6" fillId="0" borderId="2" xfId="0" applyNumberFormat="1" applyFont="1" applyBorder="1"/>
    <xf numFmtId="0" fontId="6" fillId="0" borderId="0" xfId="0" applyFont="1"/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165" fontId="10" fillId="0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9" fillId="0" borderId="1" xfId="1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center" vertical="center"/>
    </xf>
    <xf numFmtId="0" fontId="4" fillId="0" borderId="0" xfId="0" applyFont="1"/>
    <xf numFmtId="165" fontId="6" fillId="0" borderId="1" xfId="0" applyNumberFormat="1" applyFont="1" applyBorder="1" applyAlignment="1">
      <alignment horizontal="left"/>
    </xf>
    <xf numFmtId="17" fontId="6" fillId="0" borderId="1" xfId="0" applyNumberFormat="1" applyFont="1" applyBorder="1" applyAlignment="1">
      <alignment horizontal="center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6" fillId="0" borderId="0" xfId="0" applyNumberFormat="1" applyFont="1"/>
    <xf numFmtId="0" fontId="5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left"/>
    </xf>
    <xf numFmtId="4" fontId="5" fillId="0" borderId="0" xfId="0" applyNumberFormat="1" applyFont="1"/>
    <xf numFmtId="165" fontId="7" fillId="0" borderId="0" xfId="0" applyNumberFormat="1" applyFont="1" applyAlignment="1">
      <alignment horizontal="center"/>
    </xf>
    <xf numFmtId="17" fontId="6" fillId="0" borderId="0" xfId="0" applyNumberFormat="1" applyFont="1"/>
    <xf numFmtId="17" fontId="4" fillId="0" borderId="0" xfId="0" applyNumberFormat="1" applyFont="1"/>
    <xf numFmtId="0" fontId="4" fillId="0" borderId="0" xfId="0" applyFont="1" applyAlignment="1">
      <alignment horizontal="left"/>
    </xf>
    <xf numFmtId="164" fontId="7" fillId="0" borderId="0" xfId="0" applyNumberFormat="1" applyFont="1" applyAlignment="1">
      <alignment horizontal="center" vertical="center"/>
    </xf>
    <xf numFmtId="165" fontId="4" fillId="0" borderId="0" xfId="0" applyNumberFormat="1" applyFont="1"/>
    <xf numFmtId="4" fontId="7" fillId="0" borderId="0" xfId="0" applyNumberFormat="1" applyFont="1"/>
    <xf numFmtId="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165" fontId="7" fillId="0" borderId="0" xfId="0" applyNumberFormat="1" applyFont="1"/>
    <xf numFmtId="0" fontId="7" fillId="0" borderId="0" xfId="0" applyFont="1"/>
    <xf numFmtId="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/>
    <xf numFmtId="17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0" xfId="0" applyNumberFormat="1" applyFont="1"/>
    <xf numFmtId="0" fontId="6" fillId="0" borderId="0" xfId="0" applyFont="1" applyAlignment="1">
      <alignment wrapText="1"/>
    </xf>
    <xf numFmtId="4" fontId="5" fillId="0" borderId="0" xfId="0" applyNumberFormat="1" applyFont="1" applyAlignment="1">
      <alignment horizontal="center" vertical="center"/>
    </xf>
    <xf numFmtId="1" fontId="4" fillId="0" borderId="0" xfId="0" applyNumberFormat="1" applyFont="1"/>
    <xf numFmtId="0" fontId="6" fillId="0" borderId="0" xfId="0" applyFont="1" applyAlignment="1">
      <alignment horizontal="left" wrapText="1"/>
    </xf>
    <xf numFmtId="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4" fillId="0" borderId="0" xfId="0" applyNumberFormat="1" applyFont="1"/>
    <xf numFmtId="4" fontId="4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left" wrapText="1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center" vertical="center" wrapText="1"/>
    </xf>
    <xf numFmtId="165" fontId="1" fillId="0" borderId="1" xfId="1" applyNumberFormat="1" applyFont="1" applyFill="1" applyBorder="1"/>
    <xf numFmtId="4" fontId="4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/>
    </xf>
    <xf numFmtId="165" fontId="2" fillId="0" borderId="1" xfId="0" applyNumberFormat="1" applyFont="1" applyBorder="1"/>
    <xf numFmtId="165" fontId="6" fillId="0" borderId="1" xfId="0" applyNumberFormat="1" applyFont="1" applyBorder="1"/>
    <xf numFmtId="14" fontId="6" fillId="0" borderId="1" xfId="0" applyNumberFormat="1" applyFont="1" applyBorder="1"/>
    <xf numFmtId="0" fontId="11" fillId="0" borderId="0" xfId="0" applyFont="1"/>
    <xf numFmtId="4" fontId="6" fillId="0" borderId="1" xfId="0" applyNumberFormat="1" applyFont="1" applyBorder="1"/>
    <xf numFmtId="2" fontId="11" fillId="0" borderId="1" xfId="1" applyNumberFormat="1" applyFont="1" applyBorder="1"/>
    <xf numFmtId="165" fontId="4" fillId="0" borderId="1" xfId="0" applyNumberFormat="1" applyFont="1" applyBorder="1"/>
    <xf numFmtId="165" fontId="7" fillId="0" borderId="1" xfId="0" applyNumberFormat="1" applyFont="1" applyBorder="1"/>
    <xf numFmtId="0" fontId="4" fillId="0" borderId="1" xfId="0" applyFont="1" applyBorder="1"/>
    <xf numFmtId="4" fontId="7" fillId="0" borderId="1" xfId="0" applyNumberFormat="1" applyFont="1" applyBorder="1"/>
    <xf numFmtId="4" fontId="4" fillId="0" borderId="1" xfId="0" applyNumberFormat="1" applyFont="1" applyBorder="1"/>
    <xf numFmtId="164" fontId="5" fillId="0" borderId="0" xfId="0" applyNumberFormat="1" applyFont="1"/>
    <xf numFmtId="1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1" fillId="0" borderId="1" xfId="0" quotePrefix="1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14" fontId="0" fillId="0" borderId="1" xfId="0" quotePrefix="1" applyNumberFormat="1" applyBorder="1" applyAlignment="1">
      <alignment horizontal="right"/>
    </xf>
    <xf numFmtId="0" fontId="1" fillId="0" borderId="0" xfId="0" applyFont="1" applyAlignment="1">
      <alignment vertical="center"/>
    </xf>
    <xf numFmtId="14" fontId="1" fillId="0" borderId="1" xfId="0" applyNumberFormat="1" applyFont="1" applyBorder="1"/>
    <xf numFmtId="165" fontId="11" fillId="0" borderId="1" xfId="0" applyNumberFormat="1" applyFont="1" applyBorder="1"/>
    <xf numFmtId="165" fontId="11" fillId="0" borderId="1" xfId="1" applyNumberFormat="1" applyFont="1" applyFill="1" applyBorder="1"/>
    <xf numFmtId="2" fontId="6" fillId="0" borderId="1" xfId="0" applyNumberFormat="1" applyFont="1" applyBorder="1"/>
    <xf numFmtId="2" fontId="11" fillId="0" borderId="1" xfId="1" applyNumberFormat="1" applyFont="1" applyFill="1" applyBorder="1"/>
    <xf numFmtId="3" fontId="13" fillId="0" borderId="0" xfId="2" applyNumberFormat="1" applyFont="1"/>
    <xf numFmtId="0" fontId="13" fillId="0" borderId="0" xfId="2" applyFont="1"/>
    <xf numFmtId="0" fontId="13" fillId="0" borderId="0" xfId="2" applyFont="1" applyAlignment="1">
      <alignment horizontal="right"/>
    </xf>
    <xf numFmtId="0" fontId="14" fillId="0" borderId="0" xfId="2" applyFont="1"/>
    <xf numFmtId="0" fontId="14" fillId="0" borderId="0" xfId="0" applyFont="1"/>
    <xf numFmtId="0" fontId="13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3" fontId="13" fillId="0" borderId="0" xfId="2" applyNumberFormat="1" applyFont="1" applyAlignment="1">
      <alignment horizontal="center" vertical="center"/>
    </xf>
    <xf numFmtId="15" fontId="13" fillId="0" borderId="0" xfId="2" applyNumberFormat="1" applyFont="1" applyAlignment="1">
      <alignment vertical="center"/>
    </xf>
    <xf numFmtId="0" fontId="15" fillId="0" borderId="0" xfId="2" applyFont="1"/>
    <xf numFmtId="3" fontId="13" fillId="0" borderId="1" xfId="2" applyNumberFormat="1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16" fillId="0" borderId="5" xfId="2" applyFont="1" applyBorder="1" applyAlignment="1">
      <alignment horizontal="center" wrapText="1"/>
    </xf>
    <xf numFmtId="0" fontId="13" fillId="0" borderId="0" xfId="2" applyFont="1" applyAlignment="1">
      <alignment horizontal="center" wrapText="1"/>
    </xf>
    <xf numFmtId="17" fontId="13" fillId="0" borderId="1" xfId="2" applyNumberFormat="1" applyFont="1" applyBorder="1" applyAlignment="1">
      <alignment horizontal="center"/>
    </xf>
    <xf numFmtId="0" fontId="17" fillId="0" borderId="1" xfId="2" applyFont="1" applyBorder="1"/>
    <xf numFmtId="166" fontId="13" fillId="0" borderId="1" xfId="2" applyNumberFormat="1" applyFont="1" applyBorder="1" applyAlignment="1">
      <alignment horizontal="center"/>
    </xf>
    <xf numFmtId="0" fontId="13" fillId="0" borderId="1" xfId="2" applyFont="1" applyBorder="1"/>
    <xf numFmtId="0" fontId="13" fillId="0" borderId="1" xfId="2" applyFont="1" applyBorder="1" applyAlignment="1">
      <alignment vertical="center"/>
    </xf>
    <xf numFmtId="0" fontId="15" fillId="0" borderId="1" xfId="2" applyFont="1" applyBorder="1" applyAlignment="1">
      <alignment vertical="center"/>
    </xf>
    <xf numFmtId="3" fontId="15" fillId="0" borderId="1" xfId="2" applyNumberFormat="1" applyFont="1" applyBorder="1" applyAlignment="1">
      <alignment vertical="center"/>
    </xf>
    <xf numFmtId="165" fontId="13" fillId="0" borderId="1" xfId="2" applyNumberFormat="1" applyFont="1" applyBorder="1" applyAlignment="1">
      <alignment horizontal="center"/>
    </xf>
    <xf numFmtId="165" fontId="17" fillId="0" borderId="1" xfId="2" applyNumberFormat="1" applyFont="1" applyBorder="1"/>
    <xf numFmtId="167" fontId="15" fillId="0" borderId="1" xfId="2" applyNumberFormat="1" applyFont="1" applyBorder="1" applyAlignment="1">
      <alignment vertical="center"/>
    </xf>
    <xf numFmtId="165" fontId="15" fillId="0" borderId="1" xfId="0" applyNumberFormat="1" applyFont="1" applyBorder="1" applyAlignment="1">
      <alignment horizontal="center"/>
    </xf>
    <xf numFmtId="165" fontId="15" fillId="0" borderId="1" xfId="2" applyNumberFormat="1" applyFont="1" applyBorder="1" applyAlignment="1">
      <alignment horizontal="center" vertical="center"/>
    </xf>
    <xf numFmtId="4" fontId="15" fillId="0" borderId="0" xfId="2" applyNumberFormat="1" applyFont="1"/>
    <xf numFmtId="165" fontId="13" fillId="0" borderId="1" xfId="2" applyNumberFormat="1" applyFont="1" applyBorder="1" applyAlignment="1">
      <alignment vertical="center"/>
    </xf>
    <xf numFmtId="165" fontId="13" fillId="0" borderId="1" xfId="2" applyNumberFormat="1" applyFont="1" applyBorder="1" applyAlignment="1">
      <alignment horizontal="center" vertical="center"/>
    </xf>
    <xf numFmtId="0" fontId="13" fillId="0" borderId="1" xfId="2" applyFont="1" applyBorder="1" applyAlignment="1">
      <alignment horizontal="right" vertical="center"/>
    </xf>
    <xf numFmtId="0" fontId="15" fillId="0" borderId="1" xfId="2" applyFont="1" applyBorder="1" applyAlignment="1">
      <alignment vertical="center" wrapText="1"/>
    </xf>
    <xf numFmtId="4" fontId="13" fillId="0" borderId="1" xfId="2" applyNumberFormat="1" applyFont="1" applyBorder="1" applyAlignment="1">
      <alignment horizontal="center"/>
    </xf>
    <xf numFmtId="165" fontId="15" fillId="0" borderId="1" xfId="3" applyNumberFormat="1" applyFont="1" applyBorder="1" applyAlignment="1">
      <alignment horizontal="center" vertical="center"/>
    </xf>
    <xf numFmtId="165" fontId="13" fillId="0" borderId="1" xfId="3" applyNumberFormat="1" applyFont="1" applyBorder="1" applyAlignment="1">
      <alignment horizontal="center" vertical="center"/>
    </xf>
    <xf numFmtId="165" fontId="13" fillId="3" borderId="1" xfId="2" applyNumberFormat="1" applyFont="1" applyFill="1" applyBorder="1" applyAlignment="1">
      <alignment vertical="center"/>
    </xf>
    <xf numFmtId="165" fontId="13" fillId="3" borderId="1" xfId="2" applyNumberFormat="1" applyFont="1" applyFill="1" applyBorder="1" applyAlignment="1">
      <alignment horizontal="center" vertical="center"/>
    </xf>
    <xf numFmtId="167" fontId="13" fillId="0" borderId="1" xfId="2" applyNumberFormat="1" applyFont="1" applyBorder="1" applyAlignment="1">
      <alignment vertical="center"/>
    </xf>
    <xf numFmtId="165" fontId="15" fillId="0" borderId="1" xfId="3" applyNumberFormat="1" applyFont="1" applyBorder="1" applyAlignment="1">
      <alignment vertical="center"/>
    </xf>
    <xf numFmtId="165" fontId="13" fillId="0" borderId="1" xfId="3" applyNumberFormat="1" applyFont="1" applyBorder="1" applyAlignment="1">
      <alignment vertical="center"/>
    </xf>
    <xf numFmtId="165" fontId="13" fillId="0" borderId="1" xfId="3" applyNumberFormat="1" applyFont="1" applyBorder="1"/>
    <xf numFmtId="0" fontId="15" fillId="0" borderId="1" xfId="2" applyFont="1" applyBorder="1"/>
    <xf numFmtId="165" fontId="13" fillId="0" borderId="1" xfId="2" applyNumberFormat="1" applyFont="1" applyBorder="1"/>
    <xf numFmtId="3" fontId="13" fillId="0" borderId="1" xfId="2" applyNumberFormat="1" applyFont="1" applyBorder="1"/>
    <xf numFmtId="165" fontId="18" fillId="0" borderId="1" xfId="2" applyNumberFormat="1" applyFont="1" applyBorder="1"/>
    <xf numFmtId="165" fontId="14" fillId="0" borderId="0" xfId="2" applyNumberFormat="1" applyFont="1"/>
    <xf numFmtId="165" fontId="13" fillId="3" borderId="1" xfId="3" applyNumberFormat="1" applyFont="1" applyFill="1" applyBorder="1"/>
    <xf numFmtId="165" fontId="13" fillId="3" borderId="1" xfId="2" applyNumberFormat="1" applyFont="1" applyFill="1" applyBorder="1" applyAlignment="1">
      <alignment wrapText="1"/>
    </xf>
    <xf numFmtId="3" fontId="13" fillId="3" borderId="1" xfId="2" applyNumberFormat="1" applyFont="1" applyFill="1" applyBorder="1"/>
    <xf numFmtId="3" fontId="15" fillId="0" borderId="1" xfId="2" applyNumberFormat="1" applyFont="1" applyBorder="1"/>
    <xf numFmtId="0" fontId="13" fillId="0" borderId="1" xfId="2" applyFont="1" applyBorder="1" applyAlignment="1">
      <alignment wrapText="1"/>
    </xf>
    <xf numFmtId="3" fontId="15" fillId="0" borderId="1" xfId="2" applyNumberFormat="1" applyFont="1" applyBorder="1" applyAlignment="1">
      <alignment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/>
    <xf numFmtId="4" fontId="14" fillId="0" borderId="0" xfId="0" applyNumberFormat="1" applyFont="1"/>
    <xf numFmtId="3" fontId="14" fillId="0" borderId="0" xfId="0" applyNumberFormat="1" applyFont="1"/>
    <xf numFmtId="0" fontId="19" fillId="0" borderId="0" xfId="0" applyFont="1"/>
    <xf numFmtId="4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20" fillId="0" borderId="0" xfId="0" applyFont="1"/>
    <xf numFmtId="4" fontId="15" fillId="0" borderId="0" xfId="0" applyNumberFormat="1" applyFont="1"/>
    <xf numFmtId="4" fontId="15" fillId="0" borderId="6" xfId="0" applyNumberFormat="1" applyFont="1" applyBorder="1"/>
    <xf numFmtId="4" fontId="15" fillId="0" borderId="7" xfId="0" applyNumberFormat="1" applyFont="1" applyBorder="1"/>
    <xf numFmtId="0" fontId="15" fillId="0" borderId="8" xfId="0" applyFont="1" applyBorder="1"/>
    <xf numFmtId="0" fontId="15" fillId="0" borderId="7" xfId="0" applyFont="1" applyBorder="1"/>
    <xf numFmtId="4" fontId="15" fillId="0" borderId="9" xfId="0" applyNumberFormat="1" applyFont="1" applyBorder="1"/>
    <xf numFmtId="3" fontId="15" fillId="0" borderId="0" xfId="0" applyNumberFormat="1" applyFont="1"/>
    <xf numFmtId="0" fontId="13" fillId="0" borderId="0" xfId="0" applyFont="1"/>
    <xf numFmtId="4" fontId="15" fillId="0" borderId="1" xfId="0" applyNumberFormat="1" applyFont="1" applyBorder="1"/>
    <xf numFmtId="4" fontId="21" fillId="2" borderId="0" xfId="0" applyNumberFormat="1" applyFont="1" applyFill="1"/>
    <xf numFmtId="4" fontId="21" fillId="0" borderId="0" xfId="0" applyNumberFormat="1" applyFont="1"/>
    <xf numFmtId="4" fontId="13" fillId="0" borderId="0" xfId="0" applyNumberFormat="1" applyFont="1"/>
    <xf numFmtId="3" fontId="15" fillId="0" borderId="0" xfId="2" applyNumberFormat="1" applyFont="1"/>
    <xf numFmtId="4" fontId="21" fillId="0" borderId="0" xfId="2" applyNumberFormat="1" applyFont="1"/>
    <xf numFmtId="4" fontId="13" fillId="0" borderId="0" xfId="2" applyNumberFormat="1" applyFont="1"/>
    <xf numFmtId="0" fontId="22" fillId="0" borderId="0" xfId="2" applyFont="1"/>
    <xf numFmtId="0" fontId="21" fillId="0" borderId="0" xfId="2" applyFont="1"/>
    <xf numFmtId="3" fontId="21" fillId="0" borderId="0" xfId="2" applyNumberFormat="1" applyFont="1"/>
    <xf numFmtId="165" fontId="3" fillId="0" borderId="1" xfId="0" applyNumberFormat="1" applyFont="1" applyBorder="1"/>
    <xf numFmtId="165" fontId="0" fillId="0" borderId="1" xfId="0" applyNumberFormat="1" applyBorder="1"/>
    <xf numFmtId="165" fontId="23" fillId="0" borderId="1" xfId="0" applyNumberFormat="1" applyFont="1" applyBorder="1"/>
    <xf numFmtId="165" fontId="12" fillId="0" borderId="1" xfId="0" applyNumberFormat="1" applyFont="1" applyBorder="1"/>
    <xf numFmtId="165" fontId="23" fillId="4" borderId="1" xfId="0" applyNumberFormat="1" applyFont="1" applyFill="1" applyBorder="1"/>
    <xf numFmtId="165" fontId="0" fillId="0" borderId="0" xfId="0" applyNumberFormat="1"/>
    <xf numFmtId="0" fontId="24" fillId="0" borderId="1" xfId="0" applyFont="1" applyBorder="1"/>
    <xf numFmtId="0" fontId="25" fillId="0" borderId="1" xfId="0" applyFont="1" applyBorder="1"/>
    <xf numFmtId="0" fontId="0" fillId="0" borderId="10" xfId="0" applyBorder="1"/>
    <xf numFmtId="0" fontId="25" fillId="0" borderId="4" xfId="0" applyFont="1" applyBorder="1"/>
    <xf numFmtId="0" fontId="26" fillId="0" borderId="1" xfId="0" applyFont="1" applyBorder="1"/>
    <xf numFmtId="8" fontId="12" fillId="0" borderId="4" xfId="0" applyNumberFormat="1" applyFont="1" applyBorder="1"/>
    <xf numFmtId="0" fontId="12" fillId="0" borderId="1" xfId="0" applyFont="1" applyBorder="1"/>
    <xf numFmtId="0" fontId="27" fillId="0" borderId="1" xfId="0" applyFont="1" applyBorder="1" applyAlignment="1">
      <alignment horizontal="left" vertical="center"/>
    </xf>
    <xf numFmtId="8" fontId="28" fillId="0" borderId="1" xfId="0" applyNumberFormat="1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12" fillId="0" borderId="4" xfId="0" applyFont="1" applyBorder="1"/>
    <xf numFmtId="0" fontId="28" fillId="0" borderId="1" xfId="0" applyFont="1" applyBorder="1" applyAlignment="1">
      <alignment horizontal="left" vertical="center"/>
    </xf>
    <xf numFmtId="0" fontId="29" fillId="0" borderId="0" xfId="0" applyFont="1"/>
    <xf numFmtId="0" fontId="27" fillId="0" borderId="1" xfId="0" applyFont="1" applyBorder="1" applyAlignment="1">
      <alignment vertical="center"/>
    </xf>
    <xf numFmtId="8" fontId="12" fillId="0" borderId="4" xfId="0" applyNumberFormat="1" applyFont="1" applyBorder="1" applyAlignment="1">
      <alignment horizontal="left"/>
    </xf>
    <xf numFmtId="6" fontId="0" fillId="0" borderId="4" xfId="0" applyNumberFormat="1" applyBorder="1" applyAlignment="1">
      <alignment horizontal="left"/>
    </xf>
    <xf numFmtId="0" fontId="27" fillId="0" borderId="1" xfId="0" applyFont="1" applyBorder="1"/>
    <xf numFmtId="8" fontId="0" fillId="0" borderId="1" xfId="0" applyNumberFormat="1" applyBorder="1"/>
    <xf numFmtId="165" fontId="0" fillId="0" borderId="4" xfId="0" applyNumberFormat="1" applyBorder="1" applyAlignment="1">
      <alignment horizontal="left"/>
    </xf>
    <xf numFmtId="0" fontId="0" fillId="0" borderId="9" xfId="0" applyBorder="1"/>
    <xf numFmtId="0" fontId="0" fillId="0" borderId="4" xfId="0" applyBorder="1"/>
    <xf numFmtId="0" fontId="30" fillId="0" borderId="1" xfId="0" applyFont="1" applyBorder="1"/>
    <xf numFmtId="165" fontId="25" fillId="0" borderId="1" xfId="0" applyNumberFormat="1" applyFont="1" applyBorder="1"/>
    <xf numFmtId="14" fontId="25" fillId="0" borderId="1" xfId="0" applyNumberFormat="1" applyFont="1" applyBorder="1" applyAlignment="1">
      <alignment horizontal="right"/>
    </xf>
    <xf numFmtId="165" fontId="26" fillId="0" borderId="1" xfId="0" applyNumberFormat="1" applyFont="1" applyBorder="1"/>
    <xf numFmtId="15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4" fontId="6" fillId="0" borderId="1" xfId="0" applyNumberFormat="1" applyFont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/>
    </xf>
    <xf numFmtId="2" fontId="0" fillId="0" borderId="1" xfId="0" applyNumberFormat="1" applyBorder="1"/>
    <xf numFmtId="14" fontId="12" fillId="0" borderId="1" xfId="0" applyNumberFormat="1" applyFont="1" applyBorder="1"/>
    <xf numFmtId="16" fontId="0" fillId="0" borderId="1" xfId="0" applyNumberFormat="1" applyBorder="1"/>
    <xf numFmtId="4" fontId="12" fillId="0" borderId="1" xfId="0" applyNumberFormat="1" applyFont="1" applyBorder="1"/>
    <xf numFmtId="4" fontId="0" fillId="0" borderId="1" xfId="0" applyNumberFormat="1" applyBorder="1"/>
    <xf numFmtId="14" fontId="0" fillId="0" borderId="1" xfId="0" applyNumberFormat="1" applyBorder="1"/>
    <xf numFmtId="165" fontId="8" fillId="0" borderId="1" xfId="1" applyNumberFormat="1" applyFont="1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2" fontId="15" fillId="0" borderId="1" xfId="3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right"/>
    </xf>
    <xf numFmtId="0" fontId="6" fillId="0" borderId="0" xfId="0" applyFont="1" applyAlignment="1" applyProtection="1">
      <alignment horizontal="center" vertical="center"/>
      <protection locked="0"/>
    </xf>
    <xf numFmtId="168" fontId="6" fillId="0" borderId="0" xfId="0" applyNumberFormat="1" applyFont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/>
    </xf>
    <xf numFmtId="165" fontId="4" fillId="0" borderId="1" xfId="0" applyNumberFormat="1" applyFont="1" applyBorder="1" applyAlignment="1" applyProtection="1">
      <alignment horizontal="center" vertical="center"/>
      <protection locked="0"/>
    </xf>
    <xf numFmtId="165" fontId="6" fillId="0" borderId="1" xfId="0" applyNumberFormat="1" applyFon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>
      <alignment horizontal="right" vertical="center"/>
    </xf>
    <xf numFmtId="165" fontId="8" fillId="0" borderId="1" xfId="1" applyNumberFormat="1" applyFont="1" applyFill="1" applyBorder="1" applyAlignment="1">
      <alignment horizontal="right" vertical="center"/>
    </xf>
    <xf numFmtId="165" fontId="0" fillId="0" borderId="1" xfId="0" applyNumberFormat="1" applyBorder="1" applyAlignment="1">
      <alignment horizontal="right"/>
    </xf>
    <xf numFmtId="165" fontId="6" fillId="6" borderId="1" xfId="0" applyNumberFormat="1" applyFont="1" applyFill="1" applyBorder="1"/>
    <xf numFmtId="165" fontId="1" fillId="6" borderId="1" xfId="1" applyNumberFormat="1" applyFont="1" applyFill="1" applyBorder="1"/>
    <xf numFmtId="165" fontId="32" fillId="0" borderId="1" xfId="1" applyNumberFormat="1" applyFont="1" applyFill="1" applyBorder="1" applyAlignment="1">
      <alignment vertical="center"/>
    </xf>
    <xf numFmtId="0" fontId="23" fillId="0" borderId="1" xfId="0" applyFont="1" applyBorder="1" applyAlignment="1">
      <alignment horizontal="center"/>
    </xf>
    <xf numFmtId="165" fontId="0" fillId="0" borderId="1" xfId="1" applyNumberFormat="1" applyFont="1" applyFill="1" applyBorder="1"/>
    <xf numFmtId="165" fontId="6" fillId="0" borderId="1" xfId="0" applyNumberFormat="1" applyFont="1" applyBorder="1" applyAlignment="1">
      <alignment horizontal="right"/>
    </xf>
    <xf numFmtId="165" fontId="1" fillId="0" borderId="1" xfId="1" applyNumberFormat="1" applyFont="1" applyFill="1" applyBorder="1" applyAlignment="1">
      <alignment vertical="center"/>
    </xf>
    <xf numFmtId="165" fontId="6" fillId="0" borderId="1" xfId="1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 vertical="center"/>
    </xf>
    <xf numFmtId="165" fontId="9" fillId="0" borderId="1" xfId="0" applyNumberFormat="1" applyFont="1" applyBorder="1" applyAlignment="1">
      <alignment horizontal="center"/>
    </xf>
    <xf numFmtId="165" fontId="23" fillId="0" borderId="1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center" wrapText="1"/>
    </xf>
    <xf numFmtId="3" fontId="13" fillId="0" borderId="0" xfId="2" applyNumberFormat="1" applyFont="1"/>
    <xf numFmtId="14" fontId="13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0" fontId="4" fillId="0" borderId="1" xfId="0" applyFont="1" applyBorder="1" applyAlignment="1" applyProtection="1">
      <alignment horizontal="left"/>
      <protection locked="0"/>
    </xf>
    <xf numFmtId="4" fontId="4" fillId="0" borderId="1" xfId="0" applyNumberFormat="1" applyFont="1" applyBorder="1" applyAlignment="1" applyProtection="1">
      <alignment horizontal="center"/>
      <protection locked="0"/>
    </xf>
    <xf numFmtId="4" fontId="6" fillId="0" borderId="2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</cellXfs>
  <cellStyles count="4">
    <cellStyle name="Comma" xfId="1" builtinId="3"/>
    <cellStyle name="Comma 2" xfId="3" xr:uid="{A84A8B29-4427-4A7D-A8B9-63AC933AF360}"/>
    <cellStyle name="Normal" xfId="0" builtinId="0"/>
    <cellStyle name="Normal 2" xfId="2" xr:uid="{6F313317-CB20-4B60-B12C-9FE738E66E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verpc11-my.sharepoint.com/personal/parishclerk_overparishcouncil_org_uk/Documents/Documents/17th%20April%202023/Finance%202024-2025/General%20Ledger%202024-2025.xlsx" TargetMode="External"/><Relationship Id="rId1" Type="http://schemas.openxmlformats.org/officeDocument/2006/relationships/externalLinkPath" Target="https://overpc11-my.sharepoint.com/personal/parishclerk_overparishcouncil_org_uk/Documents/Documents/17th%20April%202023/Finance%202024-2025/General%20Ledger%202024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-2025 Expenditure"/>
      <sheetName val="2024-2025 Income"/>
      <sheetName val="Budget Control"/>
      <sheetName val="Ear Marked Reserves"/>
      <sheetName val="VAT"/>
      <sheetName val="Green Charity"/>
    </sheetNames>
    <sheetDataSet>
      <sheetData sheetId="0"/>
      <sheetData sheetId="1"/>
      <sheetData sheetId="2"/>
      <sheetData sheetId="3"/>
      <sheetData sheetId="4"/>
      <sheetData sheetId="5">
        <row r="22">
          <cell r="D22">
            <v>4975.3900000000003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F97FD-1A74-46D6-9DAD-EC4D1E221AC7}">
  <dimension ref="A1:AH597"/>
  <sheetViews>
    <sheetView topLeftCell="A3" zoomScale="90" zoomScaleNormal="90" zoomScaleSheetLayoutView="50" workbookViewId="0">
      <pane ySplit="3" topLeftCell="A94" activePane="bottomLeft" state="frozen"/>
      <selection activeCell="A3" sqref="A3"/>
      <selection pane="bottomLeft" activeCell="H96" sqref="H96"/>
    </sheetView>
  </sheetViews>
  <sheetFormatPr defaultColWidth="9.109375" defaultRowHeight="14.4" x14ac:dyDescent="0.3"/>
  <cols>
    <col min="1" max="1" width="15.5546875" style="60" customWidth="1"/>
    <col min="2" max="2" width="24.88671875" style="31" bestFit="1" customWidth="1"/>
    <col min="3" max="3" width="48.88671875" style="50" bestFit="1" customWidth="1"/>
    <col min="4" max="4" width="15.33203125" style="51" bestFit="1" customWidth="1"/>
    <col min="5" max="5" width="5.33203125" style="52" bestFit="1" customWidth="1"/>
    <col min="6" max="7" width="12.6640625" style="53" customWidth="1"/>
    <col min="8" max="8" width="11" style="54" bestFit="1" customWidth="1"/>
    <col min="9" max="9" width="12.33203125" style="54" customWidth="1"/>
    <col min="10" max="10" width="9.33203125" style="54" customWidth="1"/>
    <col min="11" max="12" width="12.6640625" style="54" customWidth="1"/>
    <col min="13" max="13" width="9.88671875" style="54" bestFit="1" customWidth="1"/>
    <col min="14" max="14" width="12.33203125" style="54" customWidth="1"/>
    <col min="15" max="15" width="11.88671875" style="54" customWidth="1"/>
    <col min="16" max="16" width="11.109375" style="54" customWidth="1"/>
    <col min="17" max="17" width="12.109375" style="54" customWidth="1"/>
    <col min="18" max="22" width="11.44140625" style="54" customWidth="1"/>
    <col min="23" max="23" width="9.109375" style="54"/>
    <col min="24" max="24" width="13.77734375" style="54" customWidth="1"/>
    <col min="25" max="25" width="12.6640625" style="54" bestFit="1" customWidth="1"/>
    <col min="26" max="26" width="9.88671875" style="54" bestFit="1" customWidth="1"/>
    <col min="27" max="27" width="11.33203125" style="54" customWidth="1"/>
    <col min="28" max="28" width="11.109375" style="55" bestFit="1" customWidth="1"/>
    <col min="29" max="29" width="9.109375" style="19"/>
    <col min="30" max="30" width="10.109375" style="19" bestFit="1" customWidth="1"/>
    <col min="31" max="16384" width="9.109375" style="31"/>
  </cols>
  <sheetData>
    <row r="1" spans="1:30" s="9" customFormat="1" x14ac:dyDescent="0.3">
      <c r="A1" s="1">
        <v>1</v>
      </c>
      <c r="B1" s="2"/>
      <c r="C1" s="3"/>
      <c r="D1" s="4"/>
      <c r="E1" s="1"/>
      <c r="F1" s="5"/>
      <c r="G1" s="5"/>
      <c r="H1" s="6"/>
      <c r="I1" s="6"/>
      <c r="J1" s="6"/>
      <c r="K1" s="5"/>
      <c r="L1" s="5"/>
      <c r="M1" s="6"/>
      <c r="N1" s="6"/>
      <c r="O1" s="6"/>
      <c r="P1" s="5"/>
      <c r="Q1" s="5"/>
      <c r="R1" s="5"/>
      <c r="S1" s="5"/>
      <c r="T1" s="5"/>
      <c r="U1" s="5"/>
      <c r="V1" s="5"/>
      <c r="W1" s="6"/>
      <c r="X1" s="6"/>
      <c r="Y1" s="6"/>
      <c r="Z1" s="5"/>
      <c r="AA1" s="6"/>
      <c r="AB1" s="7"/>
      <c r="AC1" s="8"/>
      <c r="AD1" s="8"/>
    </row>
    <row r="2" spans="1:30" s="9" customFormat="1" x14ac:dyDescent="0.3">
      <c r="A2" s="10"/>
      <c r="B2" s="299" t="s">
        <v>0</v>
      </c>
      <c r="C2" s="299"/>
      <c r="D2" s="300" t="s">
        <v>34</v>
      </c>
      <c r="E2" s="300"/>
      <c r="F2" s="300"/>
      <c r="G2" s="300"/>
      <c r="H2" s="300"/>
      <c r="I2" s="300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7"/>
      <c r="AC2" s="8"/>
      <c r="AD2" s="8"/>
    </row>
    <row r="3" spans="1:30" s="9" customFormat="1" x14ac:dyDescent="0.3">
      <c r="A3" s="10"/>
      <c r="B3" s="2" t="s">
        <v>1</v>
      </c>
      <c r="C3" s="11"/>
      <c r="D3" s="4"/>
      <c r="E3" s="1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8"/>
      <c r="AD3" s="8"/>
    </row>
    <row r="4" spans="1:30" s="17" customFormat="1" ht="86.4" x14ac:dyDescent="0.3">
      <c r="A4" s="12" t="s">
        <v>2</v>
      </c>
      <c r="B4" s="8" t="s">
        <v>3</v>
      </c>
      <c r="C4" s="13" t="s">
        <v>4</v>
      </c>
      <c r="D4" s="4" t="s">
        <v>5</v>
      </c>
      <c r="E4" s="14" t="s">
        <v>6</v>
      </c>
      <c r="F4" s="5" t="s">
        <v>7</v>
      </c>
      <c r="G4" s="15" t="s">
        <v>8</v>
      </c>
      <c r="H4" s="6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5" t="s">
        <v>17</v>
      </c>
      <c r="Q4" s="15" t="s">
        <v>18</v>
      </c>
      <c r="R4" s="15" t="s">
        <v>19</v>
      </c>
      <c r="S4" s="15" t="s">
        <v>20</v>
      </c>
      <c r="T4" s="15" t="s">
        <v>21</v>
      </c>
      <c r="U4" s="15" t="s">
        <v>340</v>
      </c>
      <c r="V4" s="15" t="s">
        <v>22</v>
      </c>
      <c r="W4" s="15" t="s">
        <v>23</v>
      </c>
      <c r="X4" s="15" t="s">
        <v>24</v>
      </c>
      <c r="Y4" s="15" t="s">
        <v>25</v>
      </c>
      <c r="Z4" s="15" t="s">
        <v>26</v>
      </c>
      <c r="AA4" s="15" t="s">
        <v>27</v>
      </c>
      <c r="AB4" s="16" t="s">
        <v>28</v>
      </c>
      <c r="AC4" s="13" t="s">
        <v>29</v>
      </c>
      <c r="AD4" s="13" t="s">
        <v>68</v>
      </c>
    </row>
    <row r="5" spans="1:30" s="25" customFormat="1" x14ac:dyDescent="0.3">
      <c r="A5" s="18"/>
      <c r="B5" s="19"/>
      <c r="C5" s="18"/>
      <c r="D5" s="20"/>
      <c r="E5" s="21"/>
      <c r="F5" s="22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4"/>
      <c r="AC5" s="18"/>
      <c r="AD5" s="18"/>
    </row>
    <row r="6" spans="1:30" s="25" customFormat="1" x14ac:dyDescent="0.3">
      <c r="A6" s="26"/>
      <c r="B6" s="19"/>
      <c r="C6" s="18"/>
      <c r="D6" s="20"/>
      <c r="E6" s="27"/>
      <c r="F6" s="22" t="s">
        <v>30</v>
      </c>
      <c r="G6" s="22"/>
      <c r="H6" s="23" t="s">
        <v>30</v>
      </c>
      <c r="I6" s="23" t="s">
        <v>30</v>
      </c>
      <c r="J6" s="23" t="s">
        <v>30</v>
      </c>
      <c r="K6" s="23" t="s">
        <v>30</v>
      </c>
      <c r="L6" s="23"/>
      <c r="M6" s="23"/>
      <c r="N6" s="23"/>
      <c r="O6" s="23" t="s">
        <v>30</v>
      </c>
      <c r="P6" s="23" t="s">
        <v>30</v>
      </c>
      <c r="Q6" s="23" t="s">
        <v>30</v>
      </c>
      <c r="R6" s="23" t="s">
        <v>30</v>
      </c>
      <c r="S6" s="23" t="s">
        <v>30</v>
      </c>
      <c r="T6" s="23" t="s">
        <v>30</v>
      </c>
      <c r="U6" s="23" t="s">
        <v>30</v>
      </c>
      <c r="V6" s="23" t="s">
        <v>30</v>
      </c>
      <c r="W6" s="23" t="s">
        <v>30</v>
      </c>
      <c r="X6" s="23" t="s">
        <v>30</v>
      </c>
      <c r="Y6" s="23" t="s">
        <v>30</v>
      </c>
      <c r="Z6" s="23" t="s">
        <v>30</v>
      </c>
      <c r="AA6" s="23" t="s">
        <v>30</v>
      </c>
      <c r="AB6" s="24" t="s">
        <v>30</v>
      </c>
      <c r="AC6" s="18" t="s">
        <v>30</v>
      </c>
      <c r="AD6" s="18" t="s">
        <v>30</v>
      </c>
    </row>
    <row r="7" spans="1:30" s="25" customFormat="1" x14ac:dyDescent="0.3">
      <c r="A7" s="28" t="s">
        <v>208</v>
      </c>
      <c r="B7" s="32" t="s">
        <v>195</v>
      </c>
      <c r="C7" s="32" t="s">
        <v>209</v>
      </c>
      <c r="D7" s="267">
        <v>1389.27</v>
      </c>
      <c r="E7" s="27" t="s">
        <v>32</v>
      </c>
      <c r="F7" s="22">
        <v>1389.27</v>
      </c>
      <c r="G7" s="22"/>
      <c r="H7" s="23"/>
      <c r="I7" s="23">
        <v>1389.27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4"/>
      <c r="AC7" s="18"/>
      <c r="AD7" s="18"/>
    </row>
    <row r="8" spans="1:30" s="25" customFormat="1" x14ac:dyDescent="0.3">
      <c r="A8" s="28" t="s">
        <v>208</v>
      </c>
      <c r="B8" s="32" t="s">
        <v>196</v>
      </c>
      <c r="C8" s="32" t="s">
        <v>210</v>
      </c>
      <c r="D8" s="267">
        <v>25</v>
      </c>
      <c r="E8" s="27" t="s">
        <v>32</v>
      </c>
      <c r="F8" s="22">
        <v>25</v>
      </c>
      <c r="G8" s="22"/>
      <c r="H8" s="23"/>
      <c r="I8" s="23">
        <v>25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4"/>
      <c r="AC8" s="18"/>
      <c r="AD8" s="18"/>
    </row>
    <row r="9" spans="1:30" s="25" customFormat="1" x14ac:dyDescent="0.3">
      <c r="A9" s="28" t="s">
        <v>208</v>
      </c>
      <c r="B9" s="32" t="s">
        <v>197</v>
      </c>
      <c r="C9" s="35" t="s">
        <v>211</v>
      </c>
      <c r="D9" s="267">
        <v>125.7</v>
      </c>
      <c r="E9" s="27" t="s">
        <v>32</v>
      </c>
      <c r="F9" s="22">
        <v>125.7</v>
      </c>
      <c r="G9" s="22"/>
      <c r="H9" s="23"/>
      <c r="I9" s="23">
        <v>125.7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4"/>
      <c r="AC9" s="18"/>
      <c r="AD9" s="18"/>
    </row>
    <row r="10" spans="1:30" s="25" customFormat="1" x14ac:dyDescent="0.3">
      <c r="A10" s="28" t="s">
        <v>208</v>
      </c>
      <c r="B10" s="35" t="s">
        <v>197</v>
      </c>
      <c r="C10" s="32" t="s">
        <v>212</v>
      </c>
      <c r="D10" s="267">
        <v>168.72</v>
      </c>
      <c r="E10" s="27" t="s">
        <v>32</v>
      </c>
      <c r="F10" s="22">
        <v>168.72</v>
      </c>
      <c r="G10" s="22"/>
      <c r="H10" s="23"/>
      <c r="I10" s="23">
        <v>168.72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4"/>
      <c r="AC10" s="18"/>
      <c r="AD10" s="18"/>
    </row>
    <row r="11" spans="1:30" x14ac:dyDescent="0.3">
      <c r="A11" s="28" t="s">
        <v>208</v>
      </c>
      <c r="B11" s="35" t="s">
        <v>198</v>
      </c>
      <c r="C11" s="32" t="s">
        <v>213</v>
      </c>
      <c r="D11" s="267">
        <v>61.67</v>
      </c>
      <c r="E11" s="27" t="s">
        <v>32</v>
      </c>
      <c r="F11" s="22">
        <v>61.67</v>
      </c>
      <c r="G11" s="22"/>
      <c r="H11" s="23"/>
      <c r="I11" s="23">
        <v>61.67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30"/>
    </row>
    <row r="12" spans="1:30" x14ac:dyDescent="0.3">
      <c r="A12" s="28" t="s">
        <v>208</v>
      </c>
      <c r="B12" s="35" t="s">
        <v>198</v>
      </c>
      <c r="C12" s="32" t="s">
        <v>214</v>
      </c>
      <c r="D12" s="267">
        <v>46.25</v>
      </c>
      <c r="E12" s="27" t="s">
        <v>32</v>
      </c>
      <c r="F12" s="22">
        <v>46.25</v>
      </c>
      <c r="G12" s="22"/>
      <c r="H12" s="23"/>
      <c r="I12" s="23">
        <v>46.25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30"/>
    </row>
    <row r="13" spans="1:30" x14ac:dyDescent="0.3">
      <c r="A13" s="28" t="s">
        <v>208</v>
      </c>
      <c r="B13" s="32" t="s">
        <v>199</v>
      </c>
      <c r="C13" s="32" t="s">
        <v>215</v>
      </c>
      <c r="D13" s="267">
        <v>52.16</v>
      </c>
      <c r="E13" s="27" t="s">
        <v>32</v>
      </c>
      <c r="F13" s="22">
        <v>52.16</v>
      </c>
      <c r="G13" s="22"/>
      <c r="H13" s="23">
        <v>8.69</v>
      </c>
      <c r="I13" s="23"/>
      <c r="J13" s="23"/>
      <c r="K13" s="23">
        <v>43.47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30"/>
    </row>
    <row r="14" spans="1:30" ht="15" customHeight="1" x14ac:dyDescent="0.3">
      <c r="A14" s="28" t="s">
        <v>208</v>
      </c>
      <c r="B14" s="32" t="s">
        <v>199</v>
      </c>
      <c r="C14" s="32" t="s">
        <v>216</v>
      </c>
      <c r="D14" s="267">
        <v>10.210000000000001</v>
      </c>
      <c r="E14" s="27" t="s">
        <v>32</v>
      </c>
      <c r="F14" s="22">
        <v>10.210000000000001</v>
      </c>
      <c r="G14" s="22"/>
      <c r="H14" s="23">
        <v>1.7</v>
      </c>
      <c r="I14" s="23"/>
      <c r="J14" s="23"/>
      <c r="K14" s="23">
        <v>8.51</v>
      </c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30"/>
    </row>
    <row r="15" spans="1:30" x14ac:dyDescent="0.3">
      <c r="A15" s="28" t="s">
        <v>208</v>
      </c>
      <c r="B15" s="32" t="s">
        <v>200</v>
      </c>
      <c r="C15" s="32" t="s">
        <v>217</v>
      </c>
      <c r="D15" s="267">
        <v>243.75</v>
      </c>
      <c r="E15" s="27" t="s">
        <v>32</v>
      </c>
      <c r="F15" s="22">
        <v>243.75</v>
      </c>
      <c r="G15" s="2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>
        <v>243.75</v>
      </c>
      <c r="S15" s="23"/>
      <c r="T15" s="23"/>
      <c r="U15" s="23"/>
      <c r="V15" s="23"/>
      <c r="W15" s="23"/>
      <c r="X15" s="23"/>
      <c r="Y15" s="23"/>
      <c r="Z15" s="23"/>
      <c r="AA15" s="23"/>
      <c r="AB15" s="30"/>
    </row>
    <row r="16" spans="1:30" x14ac:dyDescent="0.3">
      <c r="A16" s="28" t="s">
        <v>208</v>
      </c>
      <c r="B16" s="32" t="s">
        <v>201</v>
      </c>
      <c r="C16" s="32" t="s">
        <v>218</v>
      </c>
      <c r="D16" s="267">
        <v>52.2</v>
      </c>
      <c r="E16" s="27" t="s">
        <v>32</v>
      </c>
      <c r="F16" s="22">
        <v>52.2</v>
      </c>
      <c r="G16" s="22"/>
      <c r="H16" s="23">
        <v>8.6999999999999993</v>
      </c>
      <c r="I16" s="23"/>
      <c r="J16" s="23"/>
      <c r="K16" s="23"/>
      <c r="L16" s="23">
        <v>43.5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30"/>
    </row>
    <row r="17" spans="1:30" x14ac:dyDescent="0.3">
      <c r="A17" s="28" t="s">
        <v>208</v>
      </c>
      <c r="B17" s="32" t="s">
        <v>202</v>
      </c>
      <c r="C17" s="32" t="s">
        <v>219</v>
      </c>
      <c r="D17" s="267">
        <v>300</v>
      </c>
      <c r="E17" s="27" t="s">
        <v>32</v>
      </c>
      <c r="F17" s="22">
        <v>300</v>
      </c>
      <c r="G17" s="22"/>
      <c r="H17" s="23">
        <v>50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>
        <v>250</v>
      </c>
      <c r="W17" s="23"/>
      <c r="X17" s="23"/>
      <c r="Y17" s="23"/>
      <c r="Z17" s="23"/>
      <c r="AA17" s="23"/>
      <c r="AB17" s="30"/>
    </row>
    <row r="18" spans="1:30" x14ac:dyDescent="0.3">
      <c r="A18" s="28" t="s">
        <v>208</v>
      </c>
      <c r="B18" s="32" t="s">
        <v>203</v>
      </c>
      <c r="C18" s="32" t="s">
        <v>220</v>
      </c>
      <c r="D18" s="267">
        <v>3594</v>
      </c>
      <c r="E18" s="27" t="s">
        <v>32</v>
      </c>
      <c r="F18" s="22">
        <v>3594</v>
      </c>
      <c r="G18" s="22"/>
      <c r="H18" s="23">
        <v>599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>
        <v>2995</v>
      </c>
      <c r="V18" s="23"/>
      <c r="W18" s="23"/>
      <c r="X18" s="23"/>
      <c r="Y18" s="23"/>
      <c r="Z18" s="23"/>
      <c r="AA18" s="23"/>
      <c r="AB18" s="30"/>
    </row>
    <row r="19" spans="1:30" x14ac:dyDescent="0.3">
      <c r="A19" s="28" t="s">
        <v>208</v>
      </c>
      <c r="B19" s="32" t="s">
        <v>204</v>
      </c>
      <c r="C19" s="32" t="s">
        <v>221</v>
      </c>
      <c r="D19" s="267">
        <v>190.07</v>
      </c>
      <c r="E19" s="27" t="s">
        <v>32</v>
      </c>
      <c r="F19" s="22">
        <v>190.07</v>
      </c>
      <c r="G19" s="22"/>
      <c r="H19" s="23">
        <v>9.0500000000000007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>
        <v>181.02</v>
      </c>
      <c r="T19" s="23"/>
      <c r="U19" s="23"/>
      <c r="V19" s="23"/>
      <c r="W19" s="23"/>
      <c r="X19" s="23"/>
      <c r="Y19" s="23"/>
      <c r="Z19" s="23"/>
      <c r="AA19" s="23"/>
      <c r="AB19" s="30"/>
    </row>
    <row r="20" spans="1:30" x14ac:dyDescent="0.3">
      <c r="A20" s="28" t="s">
        <v>208</v>
      </c>
      <c r="B20" s="32" t="s">
        <v>205</v>
      </c>
      <c r="C20" s="32" t="s">
        <v>222</v>
      </c>
      <c r="D20" s="267">
        <v>57.81</v>
      </c>
      <c r="E20" s="27" t="s">
        <v>32</v>
      </c>
      <c r="F20" s="22">
        <v>57.81</v>
      </c>
      <c r="G20" s="22"/>
      <c r="H20" s="23">
        <v>2.75</v>
      </c>
      <c r="I20" s="23"/>
      <c r="J20" s="23"/>
      <c r="K20" s="23"/>
      <c r="L20" s="23"/>
      <c r="M20" s="23"/>
      <c r="N20" s="23"/>
      <c r="O20" s="23"/>
      <c r="P20" s="23"/>
      <c r="Q20" s="23">
        <v>55.06</v>
      </c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30"/>
    </row>
    <row r="21" spans="1:30" x14ac:dyDescent="0.3">
      <c r="A21" s="28" t="s">
        <v>208</v>
      </c>
      <c r="B21" s="32" t="s">
        <v>206</v>
      </c>
      <c r="C21" s="32" t="s">
        <v>223</v>
      </c>
      <c r="D21" s="267">
        <v>48.03</v>
      </c>
      <c r="E21" s="27" t="s">
        <v>32</v>
      </c>
      <c r="F21" s="22">
        <v>48.03</v>
      </c>
      <c r="G21" s="22"/>
      <c r="H21" s="23"/>
      <c r="I21" s="23"/>
      <c r="J21" s="23"/>
      <c r="K21" s="23"/>
      <c r="L21" s="23"/>
      <c r="M21" s="23"/>
      <c r="N21" s="23"/>
      <c r="O21" s="23"/>
      <c r="P21" s="23">
        <v>48.03</v>
      </c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30"/>
    </row>
    <row r="22" spans="1:30" x14ac:dyDescent="0.3">
      <c r="A22" s="28" t="s">
        <v>208</v>
      </c>
      <c r="B22" s="32" t="s">
        <v>207</v>
      </c>
      <c r="C22" s="32" t="s">
        <v>224</v>
      </c>
      <c r="D22" s="267">
        <v>170</v>
      </c>
      <c r="E22" s="27" t="s">
        <v>32</v>
      </c>
      <c r="F22" s="22">
        <v>170</v>
      </c>
      <c r="G22" s="22"/>
      <c r="H22" s="23"/>
      <c r="I22" s="23"/>
      <c r="J22" s="23"/>
      <c r="K22" s="23"/>
      <c r="L22" s="23"/>
      <c r="M22" s="23"/>
      <c r="N22" s="23"/>
      <c r="O22" s="23"/>
      <c r="P22" s="23">
        <v>170</v>
      </c>
      <c r="Q22" s="23"/>
      <c r="R22" s="23">
        <v>85</v>
      </c>
      <c r="S22" s="23"/>
      <c r="T22" s="23"/>
      <c r="U22" s="23"/>
      <c r="V22" s="23"/>
      <c r="W22" s="23"/>
      <c r="X22" s="23"/>
      <c r="Y22" s="23"/>
      <c r="Z22" s="23"/>
      <c r="AA22" s="23"/>
      <c r="AB22" s="30"/>
    </row>
    <row r="23" spans="1:30" x14ac:dyDescent="0.3">
      <c r="A23" s="28" t="s">
        <v>208</v>
      </c>
      <c r="B23" s="32" t="s">
        <v>207</v>
      </c>
      <c r="C23" s="32" t="s">
        <v>225</v>
      </c>
      <c r="D23" s="267">
        <v>85</v>
      </c>
      <c r="E23" s="27" t="s">
        <v>32</v>
      </c>
      <c r="F23" s="22">
        <v>85</v>
      </c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30"/>
    </row>
    <row r="24" spans="1:30" x14ac:dyDescent="0.3">
      <c r="A24" s="28" t="s">
        <v>208</v>
      </c>
      <c r="B24" s="29" t="s">
        <v>203</v>
      </c>
      <c r="C24" s="29" t="s">
        <v>237</v>
      </c>
      <c r="D24" s="267">
        <v>204</v>
      </c>
      <c r="E24" s="27" t="s">
        <v>32</v>
      </c>
      <c r="F24" s="22">
        <v>204</v>
      </c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>
        <v>204</v>
      </c>
      <c r="AA24" s="23"/>
      <c r="AB24" s="30"/>
    </row>
    <row r="25" spans="1:30" x14ac:dyDescent="0.3">
      <c r="A25" s="28" t="s">
        <v>208</v>
      </c>
      <c r="B25" s="29" t="s">
        <v>203</v>
      </c>
      <c r="C25" s="29" t="s">
        <v>237</v>
      </c>
      <c r="D25" s="267">
        <v>408</v>
      </c>
      <c r="E25" s="27" t="s">
        <v>32</v>
      </c>
      <c r="F25" s="22">
        <v>408</v>
      </c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>
        <v>408</v>
      </c>
      <c r="AA25" s="23"/>
      <c r="AB25" s="30"/>
    </row>
    <row r="26" spans="1:30" x14ac:dyDescent="0.3">
      <c r="A26" s="28" t="s">
        <v>208</v>
      </c>
      <c r="B26" s="29" t="s">
        <v>238</v>
      </c>
      <c r="C26" s="29" t="s">
        <v>239</v>
      </c>
      <c r="D26" s="267">
        <v>4.25</v>
      </c>
      <c r="E26" s="27" t="s">
        <v>32</v>
      </c>
      <c r="F26" s="22">
        <v>4.25</v>
      </c>
      <c r="G26" s="22"/>
      <c r="H26" s="23"/>
      <c r="I26" s="23"/>
      <c r="J26" s="23"/>
      <c r="K26" s="23">
        <v>4.25</v>
      </c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30"/>
    </row>
    <row r="27" spans="1:30" x14ac:dyDescent="0.3">
      <c r="A27" s="28" t="s">
        <v>208</v>
      </c>
      <c r="B27" s="29" t="s">
        <v>250</v>
      </c>
      <c r="C27" s="29" t="s">
        <v>251</v>
      </c>
      <c r="D27" s="267">
        <v>10000</v>
      </c>
      <c r="E27" s="27" t="s">
        <v>32</v>
      </c>
      <c r="F27" s="22">
        <v>10000</v>
      </c>
      <c r="G27" s="22"/>
      <c r="H27" s="23"/>
      <c r="I27" s="23"/>
      <c r="J27" s="23"/>
      <c r="K27" s="23"/>
      <c r="L27" s="23"/>
      <c r="M27" s="23"/>
      <c r="N27" s="23">
        <v>10000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30"/>
    </row>
    <row r="28" spans="1:30" x14ac:dyDescent="0.3">
      <c r="A28" s="28" t="s">
        <v>236</v>
      </c>
      <c r="B28" s="32" t="s">
        <v>195</v>
      </c>
      <c r="C28" s="32" t="s">
        <v>209</v>
      </c>
      <c r="D28" s="267">
        <v>1389.27</v>
      </c>
      <c r="E28" s="27" t="s">
        <v>32</v>
      </c>
      <c r="F28" s="22">
        <v>1389.27</v>
      </c>
      <c r="G28" s="22"/>
      <c r="H28" s="23"/>
      <c r="I28" s="23">
        <v>1389.27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30"/>
    </row>
    <row r="29" spans="1:30" x14ac:dyDescent="0.3">
      <c r="A29" s="28" t="s">
        <v>236</v>
      </c>
      <c r="B29" s="32" t="s">
        <v>196</v>
      </c>
      <c r="C29" s="32" t="s">
        <v>210</v>
      </c>
      <c r="D29" s="267">
        <v>25</v>
      </c>
      <c r="E29" s="27" t="s">
        <v>32</v>
      </c>
      <c r="F29" s="34">
        <v>25</v>
      </c>
      <c r="G29" s="22"/>
      <c r="H29" s="23"/>
      <c r="I29" s="23">
        <v>25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30"/>
    </row>
    <row r="30" spans="1:30" x14ac:dyDescent="0.3">
      <c r="A30" s="28" t="s">
        <v>236</v>
      </c>
      <c r="B30" s="32" t="s">
        <v>197</v>
      </c>
      <c r="C30" s="35" t="s">
        <v>211</v>
      </c>
      <c r="D30" s="267">
        <v>125.7</v>
      </c>
      <c r="E30" s="27" t="s">
        <v>32</v>
      </c>
      <c r="F30" s="34">
        <v>125.7</v>
      </c>
      <c r="G30" s="22"/>
      <c r="H30" s="23"/>
      <c r="I30" s="23">
        <v>125.7</v>
      </c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30"/>
    </row>
    <row r="31" spans="1:30" x14ac:dyDescent="0.3">
      <c r="A31" s="28" t="s">
        <v>236</v>
      </c>
      <c r="B31" s="35" t="s">
        <v>197</v>
      </c>
      <c r="C31" s="32" t="s">
        <v>212</v>
      </c>
      <c r="D31" s="267">
        <v>168.72</v>
      </c>
      <c r="E31" s="27" t="s">
        <v>32</v>
      </c>
      <c r="F31" s="34">
        <v>168.72</v>
      </c>
      <c r="G31" s="22"/>
      <c r="H31" s="23"/>
      <c r="I31" s="23">
        <v>168.72</v>
      </c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30"/>
    </row>
    <row r="32" spans="1:30" s="25" customFormat="1" x14ac:dyDescent="0.3">
      <c r="A32" s="28" t="s">
        <v>236</v>
      </c>
      <c r="B32" s="35" t="s">
        <v>198</v>
      </c>
      <c r="C32" s="32" t="s">
        <v>213</v>
      </c>
      <c r="D32" s="267">
        <v>61.67</v>
      </c>
      <c r="E32" s="27" t="s">
        <v>32</v>
      </c>
      <c r="F32" s="34">
        <v>61.67</v>
      </c>
      <c r="G32" s="22"/>
      <c r="H32" s="23"/>
      <c r="I32" s="23">
        <v>61.67</v>
      </c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4"/>
      <c r="AC32" s="18"/>
      <c r="AD32" s="18"/>
    </row>
    <row r="33" spans="1:30" s="25" customFormat="1" x14ac:dyDescent="0.3">
      <c r="A33" s="28" t="s">
        <v>236</v>
      </c>
      <c r="B33" s="35" t="s">
        <v>198</v>
      </c>
      <c r="C33" s="32" t="s">
        <v>214</v>
      </c>
      <c r="D33" s="267">
        <v>46.25</v>
      </c>
      <c r="E33" s="27" t="s">
        <v>32</v>
      </c>
      <c r="F33" s="34">
        <v>46.25</v>
      </c>
      <c r="G33" s="22"/>
      <c r="H33" s="23"/>
      <c r="I33" s="23">
        <v>46.25</v>
      </c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4"/>
      <c r="AC33" s="18"/>
      <c r="AD33" s="18"/>
    </row>
    <row r="34" spans="1:30" s="25" customFormat="1" x14ac:dyDescent="0.3">
      <c r="A34" s="28" t="s">
        <v>236</v>
      </c>
      <c r="B34" s="32" t="s">
        <v>199</v>
      </c>
      <c r="C34" s="32" t="s">
        <v>215</v>
      </c>
      <c r="D34" s="267">
        <v>52.16</v>
      </c>
      <c r="E34" s="27" t="s">
        <v>32</v>
      </c>
      <c r="F34" s="34">
        <v>52.16</v>
      </c>
      <c r="G34" s="22"/>
      <c r="H34" s="23">
        <v>8.69</v>
      </c>
      <c r="I34" s="23"/>
      <c r="J34" s="23"/>
      <c r="K34" s="23">
        <v>43.47</v>
      </c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4"/>
      <c r="AC34" s="18"/>
      <c r="AD34" s="18"/>
    </row>
    <row r="35" spans="1:30" x14ac:dyDescent="0.3">
      <c r="A35" s="28" t="s">
        <v>236</v>
      </c>
      <c r="B35" s="32" t="s">
        <v>199</v>
      </c>
      <c r="C35" s="32" t="s">
        <v>216</v>
      </c>
      <c r="D35" s="267">
        <v>10.210000000000001</v>
      </c>
      <c r="E35" s="27" t="s">
        <v>32</v>
      </c>
      <c r="F35" s="34">
        <v>10.210000000000001</v>
      </c>
      <c r="G35" s="22"/>
      <c r="H35" s="23">
        <v>1.7</v>
      </c>
      <c r="I35" s="23"/>
      <c r="J35" s="23"/>
      <c r="K35" s="23">
        <v>8.51</v>
      </c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30"/>
    </row>
    <row r="36" spans="1:30" x14ac:dyDescent="0.3">
      <c r="A36" s="28" t="s">
        <v>236</v>
      </c>
      <c r="B36" s="32" t="s">
        <v>200</v>
      </c>
      <c r="C36" s="32" t="s">
        <v>217</v>
      </c>
      <c r="D36" s="267">
        <v>243.75</v>
      </c>
      <c r="E36" s="27" t="s">
        <v>32</v>
      </c>
      <c r="F36" s="34">
        <v>243.75</v>
      </c>
      <c r="G36" s="22"/>
      <c r="H36" s="23"/>
      <c r="I36" s="23"/>
      <c r="J36" s="23"/>
      <c r="K36" s="23"/>
      <c r="L36" s="23"/>
      <c r="M36" s="23"/>
      <c r="N36" s="23"/>
      <c r="O36" s="23"/>
      <c r="P36" s="23">
        <v>243.75</v>
      </c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30"/>
    </row>
    <row r="37" spans="1:30" x14ac:dyDescent="0.3">
      <c r="A37" s="28" t="s">
        <v>236</v>
      </c>
      <c r="B37" s="32" t="s">
        <v>201</v>
      </c>
      <c r="C37" s="32" t="s">
        <v>218</v>
      </c>
      <c r="D37" s="267">
        <v>36</v>
      </c>
      <c r="E37" s="27" t="s">
        <v>32</v>
      </c>
      <c r="F37" s="34">
        <v>36</v>
      </c>
      <c r="G37" s="22"/>
      <c r="H37" s="23">
        <v>6</v>
      </c>
      <c r="I37" s="23"/>
      <c r="J37" s="23"/>
      <c r="K37" s="23"/>
      <c r="L37" s="23">
        <v>30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30"/>
    </row>
    <row r="38" spans="1:30" x14ac:dyDescent="0.3">
      <c r="A38" s="28" t="s">
        <v>236</v>
      </c>
      <c r="B38" s="32" t="s">
        <v>252</v>
      </c>
      <c r="C38" s="32" t="s">
        <v>254</v>
      </c>
      <c r="D38" s="267">
        <v>75.53</v>
      </c>
      <c r="E38" s="27" t="s">
        <v>32</v>
      </c>
      <c r="F38" s="34">
        <v>75.53</v>
      </c>
      <c r="G38" s="22"/>
      <c r="H38" s="23">
        <v>12.59</v>
      </c>
      <c r="I38" s="23"/>
      <c r="J38" s="23"/>
      <c r="K38" s="23">
        <v>62.94</v>
      </c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30"/>
    </row>
    <row r="39" spans="1:30" x14ac:dyDescent="0.3">
      <c r="A39" s="28" t="s">
        <v>236</v>
      </c>
      <c r="B39" s="32" t="s">
        <v>203</v>
      </c>
      <c r="C39" s="32" t="s">
        <v>255</v>
      </c>
      <c r="D39" s="267">
        <v>666</v>
      </c>
      <c r="E39" s="27" t="s">
        <v>32</v>
      </c>
      <c r="F39" s="34">
        <v>666</v>
      </c>
      <c r="G39" s="22"/>
      <c r="H39" s="23">
        <v>111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>
        <v>555</v>
      </c>
      <c r="V39" s="23"/>
      <c r="W39" s="23"/>
      <c r="X39" s="23"/>
      <c r="Y39" s="23"/>
      <c r="Z39" s="23"/>
      <c r="AA39" s="23"/>
      <c r="AB39" s="30"/>
    </row>
    <row r="40" spans="1:30" x14ac:dyDescent="0.3">
      <c r="A40" s="28" t="s">
        <v>236</v>
      </c>
      <c r="B40" s="32" t="s">
        <v>253</v>
      </c>
      <c r="C40" s="32" t="s">
        <v>256</v>
      </c>
      <c r="D40" s="267">
        <v>830.44</v>
      </c>
      <c r="E40" s="27" t="s">
        <v>32</v>
      </c>
      <c r="F40" s="34">
        <v>830.44</v>
      </c>
      <c r="G40" s="22"/>
      <c r="H40" s="23"/>
      <c r="I40" s="23"/>
      <c r="J40" s="23"/>
      <c r="K40" s="23"/>
      <c r="L40" s="23"/>
      <c r="M40" s="23"/>
      <c r="N40" s="23"/>
      <c r="O40" s="23">
        <v>830.44</v>
      </c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30"/>
    </row>
    <row r="41" spans="1:30" x14ac:dyDescent="0.3">
      <c r="A41" s="28" t="s">
        <v>236</v>
      </c>
      <c r="B41" s="32" t="s">
        <v>207</v>
      </c>
      <c r="C41" s="32" t="s">
        <v>257</v>
      </c>
      <c r="D41" s="267">
        <v>85</v>
      </c>
      <c r="E41" s="27" t="s">
        <v>32</v>
      </c>
      <c r="F41" s="34">
        <v>85</v>
      </c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>
        <v>85</v>
      </c>
      <c r="S41" s="23"/>
      <c r="T41" s="23"/>
      <c r="U41" s="23"/>
      <c r="V41" s="23"/>
      <c r="W41" s="23"/>
      <c r="X41" s="23"/>
      <c r="Y41" s="23"/>
      <c r="Z41" s="23"/>
      <c r="AA41" s="23"/>
      <c r="AB41" s="30"/>
    </row>
    <row r="42" spans="1:30" x14ac:dyDescent="0.3">
      <c r="A42" s="28" t="s">
        <v>236</v>
      </c>
      <c r="B42" s="32" t="s">
        <v>207</v>
      </c>
      <c r="C42" s="32" t="s">
        <v>258</v>
      </c>
      <c r="D42" s="267">
        <v>238</v>
      </c>
      <c r="E42" s="27" t="s">
        <v>32</v>
      </c>
      <c r="F42" s="34">
        <v>238</v>
      </c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>
        <v>238</v>
      </c>
      <c r="S42" s="23"/>
      <c r="T42" s="23"/>
      <c r="U42" s="23"/>
      <c r="V42" s="23"/>
      <c r="W42" s="23"/>
      <c r="X42" s="23"/>
      <c r="Y42" s="23"/>
      <c r="Z42" s="23"/>
      <c r="AA42" s="23"/>
      <c r="AB42" s="30"/>
    </row>
    <row r="43" spans="1:30" x14ac:dyDescent="0.3">
      <c r="A43" s="28" t="s">
        <v>236</v>
      </c>
      <c r="B43" s="32" t="s">
        <v>203</v>
      </c>
      <c r="C43" s="36" t="s">
        <v>65</v>
      </c>
      <c r="D43" s="267">
        <v>420</v>
      </c>
      <c r="E43" s="27" t="s">
        <v>32</v>
      </c>
      <c r="F43" s="34">
        <v>420</v>
      </c>
      <c r="G43" s="22"/>
      <c r="H43" s="23"/>
      <c r="I43" s="23"/>
      <c r="J43" s="23"/>
      <c r="K43" s="23"/>
      <c r="L43" s="23"/>
      <c r="M43" s="23"/>
      <c r="N43" s="23"/>
      <c r="O43" s="23"/>
      <c r="P43" s="23">
        <v>420</v>
      </c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30"/>
    </row>
    <row r="44" spans="1:30" x14ac:dyDescent="0.3">
      <c r="A44" s="28" t="s">
        <v>236</v>
      </c>
      <c r="B44" s="32" t="s">
        <v>238</v>
      </c>
      <c r="C44" s="36" t="s">
        <v>239</v>
      </c>
      <c r="D44" s="267">
        <v>4.25</v>
      </c>
      <c r="E44" s="27" t="s">
        <v>32</v>
      </c>
      <c r="F44" s="293">
        <v>4.25</v>
      </c>
      <c r="G44" s="22"/>
      <c r="H44" s="23"/>
      <c r="I44" s="23"/>
      <c r="J44" s="23"/>
      <c r="K44" s="23">
        <v>4.25</v>
      </c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30"/>
    </row>
    <row r="45" spans="1:30" x14ac:dyDescent="0.3">
      <c r="A45" s="28" t="s">
        <v>236</v>
      </c>
      <c r="B45" s="32" t="s">
        <v>204</v>
      </c>
      <c r="C45" s="36" t="s">
        <v>221</v>
      </c>
      <c r="D45" s="267">
        <v>2348.42</v>
      </c>
      <c r="E45" s="27" t="s">
        <v>32</v>
      </c>
      <c r="F45" s="293">
        <v>2348.42</v>
      </c>
      <c r="G45" s="22"/>
      <c r="H45" s="23">
        <v>300.54000000000002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>
        <v>2047.88</v>
      </c>
      <c r="T45" s="23"/>
      <c r="U45" s="23"/>
      <c r="V45" s="23"/>
      <c r="W45" s="23"/>
      <c r="X45" s="23"/>
      <c r="Y45" s="23"/>
      <c r="Z45" s="23"/>
      <c r="AA45" s="23"/>
      <c r="AB45" s="30"/>
    </row>
    <row r="46" spans="1:30" x14ac:dyDescent="0.3">
      <c r="A46" s="28" t="s">
        <v>236</v>
      </c>
      <c r="B46" s="32" t="s">
        <v>262</v>
      </c>
      <c r="C46" s="36" t="s">
        <v>263</v>
      </c>
      <c r="D46" s="267">
        <v>22.5</v>
      </c>
      <c r="E46" s="27" t="s">
        <v>32</v>
      </c>
      <c r="F46" s="34">
        <v>22.5</v>
      </c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>
        <v>22.5</v>
      </c>
      <c r="V46" s="23"/>
      <c r="W46" s="23"/>
      <c r="X46" s="23"/>
      <c r="Y46" s="23"/>
      <c r="Z46" s="23"/>
      <c r="AA46" s="23"/>
      <c r="AB46" s="30"/>
    </row>
    <row r="47" spans="1:30" x14ac:dyDescent="0.3">
      <c r="A47" s="28" t="s">
        <v>236</v>
      </c>
      <c r="B47" s="32" t="s">
        <v>264</v>
      </c>
      <c r="C47" s="36" t="s">
        <v>41</v>
      </c>
      <c r="D47" s="267">
        <v>1000</v>
      </c>
      <c r="E47" s="27" t="s">
        <v>32</v>
      </c>
      <c r="F47" s="34">
        <v>1000</v>
      </c>
      <c r="G47" s="22"/>
      <c r="H47" s="23"/>
      <c r="I47" s="23"/>
      <c r="J47" s="23"/>
      <c r="K47" s="23"/>
      <c r="L47" s="23"/>
      <c r="M47" s="23"/>
      <c r="N47" s="23">
        <v>1000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30"/>
    </row>
    <row r="48" spans="1:30" x14ac:dyDescent="0.3">
      <c r="A48" s="28" t="s">
        <v>271</v>
      </c>
      <c r="B48" s="32" t="s">
        <v>195</v>
      </c>
      <c r="C48" s="32" t="s">
        <v>209</v>
      </c>
      <c r="D48" s="267">
        <v>1369.87</v>
      </c>
      <c r="E48" s="27" t="s">
        <v>32</v>
      </c>
      <c r="F48" s="34">
        <v>1369.87</v>
      </c>
      <c r="G48" s="22"/>
      <c r="H48" s="23"/>
      <c r="I48" s="23">
        <v>1369.87</v>
      </c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30"/>
    </row>
    <row r="49" spans="1:30" x14ac:dyDescent="0.3">
      <c r="A49" s="28" t="s">
        <v>271</v>
      </c>
      <c r="B49" s="32" t="s">
        <v>196</v>
      </c>
      <c r="C49" s="32" t="s">
        <v>210</v>
      </c>
      <c r="D49" s="267">
        <v>25</v>
      </c>
      <c r="E49" s="27" t="s">
        <v>32</v>
      </c>
      <c r="F49" s="34">
        <v>25</v>
      </c>
      <c r="G49" s="22"/>
      <c r="H49" s="23"/>
      <c r="I49" s="23">
        <v>25</v>
      </c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30"/>
    </row>
    <row r="50" spans="1:30" x14ac:dyDescent="0.3">
      <c r="A50" s="28" t="s">
        <v>271</v>
      </c>
      <c r="B50" s="32" t="s">
        <v>197</v>
      </c>
      <c r="C50" s="35" t="s">
        <v>211</v>
      </c>
      <c r="D50" s="286">
        <v>81.94</v>
      </c>
      <c r="E50" s="287" t="s">
        <v>32</v>
      </c>
      <c r="F50" s="294">
        <v>81.94</v>
      </c>
      <c r="G50" s="22"/>
      <c r="H50" s="23"/>
      <c r="I50" s="23">
        <v>81.94</v>
      </c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30"/>
    </row>
    <row r="51" spans="1:30" x14ac:dyDescent="0.3">
      <c r="A51" s="28" t="s">
        <v>271</v>
      </c>
      <c r="B51" s="35" t="s">
        <v>197</v>
      </c>
      <c r="C51" s="32" t="s">
        <v>212</v>
      </c>
      <c r="D51" s="267">
        <v>168.72</v>
      </c>
      <c r="E51" s="27" t="s">
        <v>32</v>
      </c>
      <c r="F51" s="22">
        <v>168.72</v>
      </c>
      <c r="G51" s="22"/>
      <c r="H51" s="23"/>
      <c r="I51" s="23">
        <v>168.72</v>
      </c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30"/>
    </row>
    <row r="52" spans="1:30" x14ac:dyDescent="0.3">
      <c r="A52" s="28" t="s">
        <v>271</v>
      </c>
      <c r="B52" s="35" t="s">
        <v>198</v>
      </c>
      <c r="C52" s="32" t="s">
        <v>213</v>
      </c>
      <c r="D52" s="267">
        <v>61.67</v>
      </c>
      <c r="E52" s="27" t="s">
        <v>32</v>
      </c>
      <c r="F52" s="22">
        <v>61.67</v>
      </c>
      <c r="G52" s="22"/>
      <c r="H52" s="23"/>
      <c r="I52" s="23">
        <v>61.67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30"/>
    </row>
    <row r="53" spans="1:30" x14ac:dyDescent="0.3">
      <c r="A53" s="28" t="s">
        <v>271</v>
      </c>
      <c r="B53" s="35" t="s">
        <v>198</v>
      </c>
      <c r="C53" s="32" t="s">
        <v>214</v>
      </c>
      <c r="D53" s="267">
        <v>46.25</v>
      </c>
      <c r="E53" s="27" t="s">
        <v>32</v>
      </c>
      <c r="F53" s="38">
        <v>46.25</v>
      </c>
      <c r="G53" s="22"/>
      <c r="H53" s="23"/>
      <c r="I53" s="23">
        <v>46.25</v>
      </c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30"/>
    </row>
    <row r="54" spans="1:30" s="25" customFormat="1" x14ac:dyDescent="0.3">
      <c r="A54" s="28" t="s">
        <v>271</v>
      </c>
      <c r="B54" s="32" t="s">
        <v>199</v>
      </c>
      <c r="C54" s="32" t="s">
        <v>215</v>
      </c>
      <c r="D54" s="267">
        <v>52.16</v>
      </c>
      <c r="E54" s="27" t="s">
        <v>32</v>
      </c>
      <c r="F54" s="38">
        <v>52.16</v>
      </c>
      <c r="G54" s="22"/>
      <c r="H54" s="23">
        <v>8.69</v>
      </c>
      <c r="I54" s="23"/>
      <c r="J54" s="23"/>
      <c r="K54" s="23">
        <v>43.47</v>
      </c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4"/>
      <c r="AC54" s="18"/>
      <c r="AD54" s="18"/>
    </row>
    <row r="55" spans="1:30" s="25" customFormat="1" x14ac:dyDescent="0.3">
      <c r="A55" s="28" t="s">
        <v>271</v>
      </c>
      <c r="B55" s="32" t="s">
        <v>199</v>
      </c>
      <c r="C55" s="32" t="s">
        <v>216</v>
      </c>
      <c r="D55" s="267">
        <v>10.210000000000001</v>
      </c>
      <c r="E55" s="27" t="s">
        <v>32</v>
      </c>
      <c r="F55" s="38">
        <v>10.210000000000001</v>
      </c>
      <c r="G55" s="22"/>
      <c r="H55" s="23">
        <v>1.7</v>
      </c>
      <c r="I55" s="23"/>
      <c r="J55" s="23"/>
      <c r="K55" s="23">
        <v>8.51</v>
      </c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4"/>
      <c r="AC55" s="18"/>
      <c r="AD55" s="18"/>
    </row>
    <row r="56" spans="1:30" s="25" customFormat="1" x14ac:dyDescent="0.3">
      <c r="A56" s="28" t="s">
        <v>271</v>
      </c>
      <c r="B56" s="32" t="s">
        <v>200</v>
      </c>
      <c r="C56" s="32" t="s">
        <v>217</v>
      </c>
      <c r="D56" s="267">
        <v>243.75</v>
      </c>
      <c r="E56" s="27" t="s">
        <v>32</v>
      </c>
      <c r="F56" s="38">
        <v>243.75</v>
      </c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>
        <v>243.75</v>
      </c>
      <c r="S56" s="23"/>
      <c r="T56" s="23"/>
      <c r="U56" s="23"/>
      <c r="V56" s="23"/>
      <c r="W56" s="23"/>
      <c r="X56" s="23"/>
      <c r="Y56" s="23"/>
      <c r="Z56" s="23"/>
      <c r="AA56" s="23"/>
      <c r="AB56" s="24"/>
      <c r="AC56" s="18"/>
      <c r="AD56" s="18"/>
    </row>
    <row r="57" spans="1:30" x14ac:dyDescent="0.3">
      <c r="A57" s="28" t="s">
        <v>271</v>
      </c>
      <c r="B57" s="32" t="s">
        <v>201</v>
      </c>
      <c r="C57" s="32" t="s">
        <v>218</v>
      </c>
      <c r="D57" s="267">
        <v>36</v>
      </c>
      <c r="E57" s="27" t="s">
        <v>32</v>
      </c>
      <c r="F57" s="38">
        <v>36</v>
      </c>
      <c r="G57" s="22"/>
      <c r="H57" s="23">
        <v>6</v>
      </c>
      <c r="I57" s="23"/>
      <c r="J57" s="23"/>
      <c r="K57" s="23"/>
      <c r="L57" s="23">
        <v>30</v>
      </c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30"/>
    </row>
    <row r="58" spans="1:30" x14ac:dyDescent="0.3">
      <c r="A58" s="28" t="s">
        <v>271</v>
      </c>
      <c r="B58" s="32" t="s">
        <v>268</v>
      </c>
      <c r="C58" s="32" t="s">
        <v>272</v>
      </c>
      <c r="D58" s="267">
        <v>388.8</v>
      </c>
      <c r="E58" s="27" t="s">
        <v>32</v>
      </c>
      <c r="F58" s="38">
        <v>388.8</v>
      </c>
      <c r="G58" s="22"/>
      <c r="H58" s="23">
        <v>64.8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>
        <v>324</v>
      </c>
      <c r="U58" s="23"/>
      <c r="V58" s="23"/>
      <c r="W58" s="23"/>
      <c r="X58" s="23"/>
      <c r="Y58" s="23"/>
      <c r="Z58" s="23"/>
      <c r="AA58" s="23"/>
      <c r="AB58" s="30"/>
    </row>
    <row r="59" spans="1:30" x14ac:dyDescent="0.3">
      <c r="A59" s="28" t="s">
        <v>271</v>
      </c>
      <c r="B59" s="32" t="s">
        <v>203</v>
      </c>
      <c r="C59" s="32" t="s">
        <v>273</v>
      </c>
      <c r="D59" s="267">
        <v>1140</v>
      </c>
      <c r="E59" s="27" t="s">
        <v>32</v>
      </c>
      <c r="F59" s="38">
        <v>1140</v>
      </c>
      <c r="G59" s="22"/>
      <c r="H59" s="23">
        <v>190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>
        <v>950</v>
      </c>
      <c r="V59" s="23"/>
      <c r="W59" s="23"/>
      <c r="X59" s="23"/>
      <c r="Y59" s="23"/>
      <c r="Z59" s="23"/>
      <c r="AA59" s="23"/>
      <c r="AB59" s="30"/>
    </row>
    <row r="60" spans="1:30" x14ac:dyDescent="0.3">
      <c r="A60" s="28" t="s">
        <v>271</v>
      </c>
      <c r="B60" s="32" t="s">
        <v>203</v>
      </c>
      <c r="C60" s="32" t="s">
        <v>274</v>
      </c>
      <c r="D60" s="267">
        <v>444</v>
      </c>
      <c r="E60" s="27" t="s">
        <v>32</v>
      </c>
      <c r="F60" s="38">
        <v>444</v>
      </c>
      <c r="G60" s="22"/>
      <c r="H60" s="23">
        <v>74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>
        <v>370</v>
      </c>
      <c r="V60" s="23"/>
      <c r="W60" s="23"/>
      <c r="X60" s="23"/>
      <c r="Y60" s="23"/>
      <c r="Z60" s="23"/>
      <c r="AA60" s="23"/>
      <c r="AB60" s="30"/>
    </row>
    <row r="61" spans="1:30" x14ac:dyDescent="0.3">
      <c r="A61" s="28" t="s">
        <v>271</v>
      </c>
      <c r="B61" s="32" t="s">
        <v>269</v>
      </c>
      <c r="C61" s="32" t="s">
        <v>275</v>
      </c>
      <c r="D61" s="267">
        <v>300</v>
      </c>
      <c r="E61" s="27" t="s">
        <v>32</v>
      </c>
      <c r="F61" s="38">
        <v>300</v>
      </c>
      <c r="G61" s="22"/>
      <c r="H61" s="23"/>
      <c r="I61" s="23"/>
      <c r="J61" s="23"/>
      <c r="K61" s="23"/>
      <c r="L61" s="23"/>
      <c r="M61" s="23"/>
      <c r="N61" s="23"/>
      <c r="O61" s="23">
        <v>300</v>
      </c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30"/>
    </row>
    <row r="62" spans="1:30" x14ac:dyDescent="0.3">
      <c r="A62" s="28" t="s">
        <v>271</v>
      </c>
      <c r="B62" s="32" t="s">
        <v>270</v>
      </c>
      <c r="C62" s="32" t="s">
        <v>257</v>
      </c>
      <c r="D62" s="267">
        <v>68</v>
      </c>
      <c r="E62" s="27" t="s">
        <v>32</v>
      </c>
      <c r="F62" s="38">
        <v>68</v>
      </c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>
        <v>68</v>
      </c>
      <c r="S62" s="23"/>
      <c r="T62" s="23"/>
      <c r="U62" s="23"/>
      <c r="V62" s="23"/>
      <c r="W62" s="23"/>
      <c r="X62" s="23"/>
      <c r="Y62" s="23"/>
      <c r="Z62" s="23"/>
      <c r="AA62" s="23"/>
      <c r="AB62" s="30"/>
    </row>
    <row r="63" spans="1:30" x14ac:dyDescent="0.3">
      <c r="A63" s="28" t="s">
        <v>271</v>
      </c>
      <c r="B63" s="32" t="s">
        <v>270</v>
      </c>
      <c r="C63" s="32" t="s">
        <v>276</v>
      </c>
      <c r="D63" s="267">
        <v>153</v>
      </c>
      <c r="E63" s="27" t="s">
        <v>32</v>
      </c>
      <c r="F63" s="38">
        <v>153</v>
      </c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>
        <v>153</v>
      </c>
      <c r="S63" s="23"/>
      <c r="T63" s="23"/>
      <c r="U63" s="23"/>
      <c r="V63" s="23"/>
      <c r="W63" s="23"/>
      <c r="X63" s="23"/>
      <c r="Y63" s="23"/>
      <c r="Z63" s="23"/>
      <c r="AA63" s="23"/>
      <c r="AB63" s="30"/>
    </row>
    <row r="64" spans="1:30" x14ac:dyDescent="0.3">
      <c r="A64" s="28" t="s">
        <v>271</v>
      </c>
      <c r="B64" s="32" t="s">
        <v>203</v>
      </c>
      <c r="C64" s="36" t="s">
        <v>237</v>
      </c>
      <c r="D64" s="281">
        <v>480</v>
      </c>
      <c r="E64" s="27" t="s">
        <v>32</v>
      </c>
      <c r="F64" s="38">
        <v>480</v>
      </c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>
        <v>480</v>
      </c>
      <c r="AA64" s="23"/>
      <c r="AB64" s="30"/>
    </row>
    <row r="65" spans="1:30" x14ac:dyDescent="0.3">
      <c r="A65" s="28" t="s">
        <v>271</v>
      </c>
      <c r="B65" s="32" t="s">
        <v>278</v>
      </c>
      <c r="C65" s="36" t="s">
        <v>277</v>
      </c>
      <c r="D65" s="281">
        <v>66.099999999999994</v>
      </c>
      <c r="E65" s="27" t="s">
        <v>32</v>
      </c>
      <c r="F65" s="38">
        <v>66.099999999999994</v>
      </c>
      <c r="G65" s="22"/>
      <c r="H65" s="23"/>
      <c r="I65" s="23"/>
      <c r="J65" s="23"/>
      <c r="K65" s="23"/>
      <c r="L65" s="23"/>
      <c r="M65" s="23"/>
      <c r="N65" s="23"/>
      <c r="O65" s="23"/>
      <c r="P65" s="23">
        <v>66.099999999999994</v>
      </c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30"/>
    </row>
    <row r="66" spans="1:30" x14ac:dyDescent="0.3">
      <c r="A66" s="28" t="s">
        <v>271</v>
      </c>
      <c r="B66" s="32" t="s">
        <v>238</v>
      </c>
      <c r="C66" s="36" t="s">
        <v>239</v>
      </c>
      <c r="D66" s="281">
        <v>4.25</v>
      </c>
      <c r="E66" s="27" t="s">
        <v>32</v>
      </c>
      <c r="F66" s="38">
        <v>4.25</v>
      </c>
      <c r="G66" s="22"/>
      <c r="H66" s="23"/>
      <c r="I66" s="23"/>
      <c r="J66" s="23"/>
      <c r="K66" s="23">
        <v>4.25</v>
      </c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30"/>
    </row>
    <row r="67" spans="1:30" x14ac:dyDescent="0.3">
      <c r="A67" s="28" t="s">
        <v>306</v>
      </c>
      <c r="B67" s="32" t="s">
        <v>195</v>
      </c>
      <c r="C67" s="32" t="s">
        <v>209</v>
      </c>
      <c r="D67" s="267">
        <v>1369.87</v>
      </c>
      <c r="E67" s="27" t="s">
        <v>32</v>
      </c>
      <c r="F67" s="38">
        <v>1369.87</v>
      </c>
      <c r="G67" s="22"/>
      <c r="H67" s="23"/>
      <c r="I67" s="23">
        <v>1369.87</v>
      </c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30"/>
    </row>
    <row r="68" spans="1:30" x14ac:dyDescent="0.3">
      <c r="A68" s="28" t="s">
        <v>306</v>
      </c>
      <c r="B68" s="32" t="s">
        <v>196</v>
      </c>
      <c r="C68" s="32" t="s">
        <v>210</v>
      </c>
      <c r="D68" s="267">
        <v>25</v>
      </c>
      <c r="E68" s="27" t="s">
        <v>32</v>
      </c>
      <c r="F68" s="38">
        <v>25</v>
      </c>
      <c r="G68" s="22"/>
      <c r="H68" s="23"/>
      <c r="I68" s="23">
        <v>25</v>
      </c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30"/>
    </row>
    <row r="69" spans="1:30" x14ac:dyDescent="0.3">
      <c r="A69" s="28" t="s">
        <v>306</v>
      </c>
      <c r="B69" s="32" t="s">
        <v>197</v>
      </c>
      <c r="C69" s="35" t="s">
        <v>211</v>
      </c>
      <c r="D69" s="267">
        <v>43.39</v>
      </c>
      <c r="E69" s="27" t="s">
        <v>32</v>
      </c>
      <c r="F69" s="38">
        <v>43.39</v>
      </c>
      <c r="G69" s="22"/>
      <c r="H69" s="23"/>
      <c r="I69" s="23">
        <v>43.39</v>
      </c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30"/>
    </row>
    <row r="70" spans="1:30" x14ac:dyDescent="0.3">
      <c r="A70" s="28" t="s">
        <v>306</v>
      </c>
      <c r="B70" s="35" t="s">
        <v>197</v>
      </c>
      <c r="C70" s="32" t="s">
        <v>212</v>
      </c>
      <c r="D70" s="267">
        <v>98.5</v>
      </c>
      <c r="E70" s="27" t="s">
        <v>32</v>
      </c>
      <c r="F70" s="22">
        <v>98.5</v>
      </c>
      <c r="G70" s="22"/>
      <c r="H70" s="23"/>
      <c r="I70" s="23">
        <v>98.5</v>
      </c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30"/>
    </row>
    <row r="71" spans="1:30" s="25" customFormat="1" x14ac:dyDescent="0.3">
      <c r="A71" s="28" t="s">
        <v>306</v>
      </c>
      <c r="B71" s="35" t="s">
        <v>198</v>
      </c>
      <c r="C71" s="32" t="s">
        <v>213</v>
      </c>
      <c r="D71" s="267">
        <v>61.67</v>
      </c>
      <c r="E71" s="27" t="s">
        <v>32</v>
      </c>
      <c r="F71" s="22">
        <v>61.67</v>
      </c>
      <c r="G71" s="22"/>
      <c r="H71" s="23"/>
      <c r="I71" s="23">
        <v>61.67</v>
      </c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4"/>
      <c r="AC71" s="18"/>
      <c r="AD71" s="18"/>
    </row>
    <row r="72" spans="1:30" s="25" customFormat="1" x14ac:dyDescent="0.3">
      <c r="A72" s="28" t="s">
        <v>306</v>
      </c>
      <c r="B72" s="35" t="s">
        <v>198</v>
      </c>
      <c r="C72" s="32" t="s">
        <v>214</v>
      </c>
      <c r="D72" s="267">
        <v>46.25</v>
      </c>
      <c r="E72" s="27" t="s">
        <v>32</v>
      </c>
      <c r="F72" s="34">
        <v>46.25</v>
      </c>
      <c r="G72" s="22"/>
      <c r="H72" s="23"/>
      <c r="I72" s="23">
        <v>46.25</v>
      </c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4"/>
      <c r="AC72" s="18"/>
      <c r="AD72" s="18"/>
    </row>
    <row r="73" spans="1:30" s="25" customFormat="1" x14ac:dyDescent="0.3">
      <c r="A73" s="28" t="s">
        <v>306</v>
      </c>
      <c r="B73" s="32" t="s">
        <v>199</v>
      </c>
      <c r="C73" s="32" t="s">
        <v>215</v>
      </c>
      <c r="D73" s="267">
        <v>52.16</v>
      </c>
      <c r="E73" s="27" t="s">
        <v>32</v>
      </c>
      <c r="F73" s="34">
        <v>52.16</v>
      </c>
      <c r="G73" s="22"/>
      <c r="H73" s="23">
        <v>8.69</v>
      </c>
      <c r="I73" s="23"/>
      <c r="J73" s="23"/>
      <c r="K73" s="23">
        <v>43.47</v>
      </c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4"/>
      <c r="AC73" s="18"/>
      <c r="AD73" s="18"/>
    </row>
    <row r="74" spans="1:30" x14ac:dyDescent="0.3">
      <c r="A74" s="28" t="s">
        <v>306</v>
      </c>
      <c r="B74" s="32" t="s">
        <v>199</v>
      </c>
      <c r="C74" s="32" t="s">
        <v>216</v>
      </c>
      <c r="D74" s="267">
        <v>10.210000000000001</v>
      </c>
      <c r="E74" s="27" t="s">
        <v>32</v>
      </c>
      <c r="F74" s="34">
        <v>10.210000000000001</v>
      </c>
      <c r="G74" s="22"/>
      <c r="H74" s="23">
        <v>1.7</v>
      </c>
      <c r="I74" s="23"/>
      <c r="J74" s="23"/>
      <c r="K74" s="23">
        <v>8.51</v>
      </c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30"/>
    </row>
    <row r="75" spans="1:30" x14ac:dyDescent="0.3">
      <c r="A75" s="28" t="s">
        <v>306</v>
      </c>
      <c r="B75" s="32" t="s">
        <v>200</v>
      </c>
      <c r="C75" s="32" t="s">
        <v>217</v>
      </c>
      <c r="D75" s="267">
        <v>243.75</v>
      </c>
      <c r="E75" s="27" t="s">
        <v>32</v>
      </c>
      <c r="F75" s="34">
        <v>243.75</v>
      </c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>
        <v>243.75</v>
      </c>
      <c r="S75" s="23"/>
      <c r="T75" s="23"/>
      <c r="U75" s="23"/>
      <c r="V75" s="23"/>
      <c r="W75" s="23"/>
      <c r="X75" s="23"/>
      <c r="Y75" s="23"/>
      <c r="Z75" s="23"/>
      <c r="AA75" s="23"/>
      <c r="AB75" s="30"/>
    </row>
    <row r="76" spans="1:30" x14ac:dyDescent="0.3">
      <c r="A76" s="28" t="s">
        <v>306</v>
      </c>
      <c r="B76" s="32" t="s">
        <v>201</v>
      </c>
      <c r="C76" s="32" t="s">
        <v>218</v>
      </c>
      <c r="D76" s="267">
        <v>36</v>
      </c>
      <c r="E76" s="27" t="s">
        <v>32</v>
      </c>
      <c r="F76" s="34">
        <v>36</v>
      </c>
      <c r="G76" s="22"/>
      <c r="H76" s="23">
        <v>6</v>
      </c>
      <c r="I76" s="23"/>
      <c r="J76" s="23"/>
      <c r="K76" s="23"/>
      <c r="L76" s="23">
        <v>30</v>
      </c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30"/>
    </row>
    <row r="77" spans="1:30" x14ac:dyDescent="0.3">
      <c r="A77" s="28" t="s">
        <v>306</v>
      </c>
      <c r="B77" s="32" t="s">
        <v>203</v>
      </c>
      <c r="C77" s="32" t="s">
        <v>303</v>
      </c>
      <c r="D77" s="267">
        <v>1428</v>
      </c>
      <c r="E77" s="27" t="s">
        <v>32</v>
      </c>
      <c r="F77" s="34">
        <v>1428</v>
      </c>
      <c r="G77" s="22"/>
      <c r="H77" s="23">
        <v>238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>
        <v>1190</v>
      </c>
      <c r="V77" s="23"/>
      <c r="W77" s="23"/>
      <c r="X77" s="23"/>
      <c r="Y77" s="23"/>
      <c r="Z77" s="23"/>
      <c r="AA77" s="23"/>
      <c r="AB77" s="30"/>
    </row>
    <row r="78" spans="1:30" x14ac:dyDescent="0.3">
      <c r="A78" s="28" t="s">
        <v>306</v>
      </c>
      <c r="B78" s="32" t="s">
        <v>304</v>
      </c>
      <c r="C78" s="32" t="s">
        <v>305</v>
      </c>
      <c r="D78" s="267">
        <v>28.66</v>
      </c>
      <c r="E78" s="27" t="s">
        <v>32</v>
      </c>
      <c r="F78" s="34">
        <v>28.66</v>
      </c>
      <c r="G78" s="22"/>
      <c r="H78" s="23">
        <v>1.36</v>
      </c>
      <c r="I78" s="23"/>
      <c r="J78" s="23"/>
      <c r="K78" s="23"/>
      <c r="L78" s="23"/>
      <c r="M78" s="23"/>
      <c r="N78" s="23"/>
      <c r="O78" s="23"/>
      <c r="P78" s="23"/>
      <c r="Q78" s="23">
        <v>27.3</v>
      </c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30"/>
    </row>
    <row r="79" spans="1:30" x14ac:dyDescent="0.3">
      <c r="A79" s="28" t="s">
        <v>306</v>
      </c>
      <c r="B79" s="32" t="s">
        <v>203</v>
      </c>
      <c r="C79" s="35" t="s">
        <v>307</v>
      </c>
      <c r="D79" s="288">
        <v>468</v>
      </c>
      <c r="E79" s="27" t="s">
        <v>32</v>
      </c>
      <c r="F79" s="34">
        <v>468</v>
      </c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>
        <v>468</v>
      </c>
      <c r="AA79" s="23"/>
      <c r="AB79" s="30"/>
    </row>
    <row r="80" spans="1:30" x14ac:dyDescent="0.3">
      <c r="A80" s="28" t="s">
        <v>306</v>
      </c>
      <c r="B80" s="32" t="s">
        <v>207</v>
      </c>
      <c r="C80" s="32" t="s">
        <v>257</v>
      </c>
      <c r="D80" s="281">
        <v>68</v>
      </c>
      <c r="E80" s="27" t="s">
        <v>32</v>
      </c>
      <c r="F80" s="34">
        <v>68</v>
      </c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>
        <v>68</v>
      </c>
      <c r="T80" s="23"/>
      <c r="U80" s="23"/>
      <c r="V80" s="23"/>
      <c r="W80" s="23"/>
      <c r="X80" s="23"/>
      <c r="Y80" s="23"/>
      <c r="Z80" s="23"/>
      <c r="AA80" s="23"/>
      <c r="AB80" s="30"/>
    </row>
    <row r="81" spans="1:28" x14ac:dyDescent="0.3">
      <c r="A81" s="28" t="s">
        <v>306</v>
      </c>
      <c r="B81" s="32" t="s">
        <v>207</v>
      </c>
      <c r="C81" s="32" t="s">
        <v>276</v>
      </c>
      <c r="D81" s="281">
        <v>170</v>
      </c>
      <c r="E81" s="27" t="s">
        <v>32</v>
      </c>
      <c r="F81" s="34">
        <v>170</v>
      </c>
      <c r="G81" s="2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>
        <v>170</v>
      </c>
      <c r="S81" s="23"/>
      <c r="T81" s="23"/>
      <c r="U81" s="23"/>
      <c r="V81" s="23"/>
      <c r="W81" s="23"/>
      <c r="X81" s="23"/>
      <c r="Y81" s="23"/>
      <c r="Z81" s="23"/>
      <c r="AA81" s="23"/>
      <c r="AB81" s="30"/>
    </row>
    <row r="82" spans="1:28" x14ac:dyDescent="0.3">
      <c r="A82" s="28" t="s">
        <v>306</v>
      </c>
      <c r="B82" s="32" t="s">
        <v>308</v>
      </c>
      <c r="C82" s="32" t="s">
        <v>309</v>
      </c>
      <c r="D82" s="281">
        <v>816</v>
      </c>
      <c r="E82" s="27" t="s">
        <v>32</v>
      </c>
      <c r="F82" s="34">
        <v>816</v>
      </c>
      <c r="G82" s="22"/>
      <c r="H82" s="23">
        <v>136</v>
      </c>
      <c r="I82" s="23"/>
      <c r="J82" s="23"/>
      <c r="K82" s="23"/>
      <c r="L82" s="23"/>
      <c r="M82" s="23"/>
      <c r="N82" s="23"/>
      <c r="O82" s="23"/>
      <c r="P82" s="23">
        <v>680</v>
      </c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30"/>
    </row>
    <row r="83" spans="1:28" x14ac:dyDescent="0.3">
      <c r="A83" s="28" t="s">
        <v>306</v>
      </c>
      <c r="B83" s="32" t="s">
        <v>313</v>
      </c>
      <c r="C83" s="36" t="s">
        <v>164</v>
      </c>
      <c r="D83" s="281">
        <v>165</v>
      </c>
      <c r="E83" s="27" t="s">
        <v>32</v>
      </c>
      <c r="F83" s="34">
        <v>165</v>
      </c>
      <c r="G83" s="22"/>
      <c r="H83" s="23"/>
      <c r="I83" s="23"/>
      <c r="J83" s="23"/>
      <c r="K83" s="23"/>
      <c r="L83" s="23"/>
      <c r="M83" s="23"/>
      <c r="N83" s="23"/>
      <c r="O83" s="23">
        <v>165</v>
      </c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30"/>
    </row>
    <row r="84" spans="1:28" x14ac:dyDescent="0.3">
      <c r="A84" s="28" t="s">
        <v>306</v>
      </c>
      <c r="B84" s="32" t="s">
        <v>238</v>
      </c>
      <c r="C84" s="36" t="s">
        <v>239</v>
      </c>
      <c r="D84" s="281">
        <v>4.25</v>
      </c>
      <c r="E84" s="27" t="s">
        <v>32</v>
      </c>
      <c r="F84" s="34">
        <v>4.25</v>
      </c>
      <c r="G84" s="22"/>
      <c r="H84" s="23"/>
      <c r="I84" s="23"/>
      <c r="J84" s="23"/>
      <c r="K84" s="23">
        <v>4.25</v>
      </c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30"/>
    </row>
    <row r="85" spans="1:28" x14ac:dyDescent="0.3">
      <c r="A85" s="28" t="s">
        <v>316</v>
      </c>
      <c r="B85" s="32" t="s">
        <v>195</v>
      </c>
      <c r="C85" s="32" t="s">
        <v>209</v>
      </c>
      <c r="D85" s="290">
        <v>1369.87</v>
      </c>
      <c r="E85" s="27" t="s">
        <v>32</v>
      </c>
      <c r="F85" s="34">
        <v>1369.87</v>
      </c>
      <c r="G85" s="22"/>
      <c r="H85" s="23"/>
      <c r="I85" s="23">
        <v>1369.87</v>
      </c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30"/>
    </row>
    <row r="86" spans="1:28" x14ac:dyDescent="0.3">
      <c r="A86" s="28" t="s">
        <v>316</v>
      </c>
      <c r="B86" s="32" t="s">
        <v>196</v>
      </c>
      <c r="C86" s="32" t="s">
        <v>210</v>
      </c>
      <c r="D86" s="290">
        <v>25</v>
      </c>
      <c r="E86" s="27" t="s">
        <v>32</v>
      </c>
      <c r="F86" s="34">
        <v>25</v>
      </c>
      <c r="G86" s="22"/>
      <c r="H86" s="23"/>
      <c r="I86" s="23">
        <v>25</v>
      </c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30"/>
    </row>
    <row r="87" spans="1:28" x14ac:dyDescent="0.3">
      <c r="A87" s="28" t="s">
        <v>316</v>
      </c>
      <c r="B87" s="32" t="s">
        <v>197</v>
      </c>
      <c r="C87" s="35" t="s">
        <v>211</v>
      </c>
      <c r="D87" s="291">
        <v>43.39</v>
      </c>
      <c r="E87" s="27" t="s">
        <v>32</v>
      </c>
      <c r="F87" s="34">
        <v>43.39</v>
      </c>
      <c r="G87" s="22"/>
      <c r="H87" s="23"/>
      <c r="I87" s="23">
        <v>43.39</v>
      </c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30"/>
    </row>
    <row r="88" spans="1:28" x14ac:dyDescent="0.3">
      <c r="A88" s="28" t="s">
        <v>316</v>
      </c>
      <c r="B88" s="35" t="s">
        <v>197</v>
      </c>
      <c r="C88" s="32" t="s">
        <v>212</v>
      </c>
      <c r="D88" s="289">
        <v>115.53</v>
      </c>
      <c r="E88" s="27" t="s">
        <v>32</v>
      </c>
      <c r="F88" s="34">
        <v>115.53</v>
      </c>
      <c r="G88" s="22"/>
      <c r="H88" s="23"/>
      <c r="I88" s="23">
        <v>115.53</v>
      </c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30"/>
    </row>
    <row r="89" spans="1:28" x14ac:dyDescent="0.3">
      <c r="A89" s="28" t="s">
        <v>316</v>
      </c>
      <c r="B89" s="35" t="s">
        <v>198</v>
      </c>
      <c r="C89" s="32" t="s">
        <v>213</v>
      </c>
      <c r="D89" s="290">
        <v>61.67</v>
      </c>
      <c r="E89" s="27" t="s">
        <v>32</v>
      </c>
      <c r="F89" s="22">
        <v>61.67</v>
      </c>
      <c r="G89" s="22"/>
      <c r="H89" s="23"/>
      <c r="I89" s="23">
        <v>61.67</v>
      </c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30"/>
    </row>
    <row r="90" spans="1:28" x14ac:dyDescent="0.3">
      <c r="A90" s="28" t="s">
        <v>316</v>
      </c>
      <c r="B90" s="35" t="s">
        <v>198</v>
      </c>
      <c r="C90" s="32" t="s">
        <v>214</v>
      </c>
      <c r="D90" s="290">
        <v>46.25</v>
      </c>
      <c r="E90" s="27" t="s">
        <v>32</v>
      </c>
      <c r="F90" s="22">
        <v>46.25</v>
      </c>
      <c r="G90" s="22"/>
      <c r="H90" s="23"/>
      <c r="I90" s="23">
        <v>46.25</v>
      </c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30"/>
    </row>
    <row r="91" spans="1:28" x14ac:dyDescent="0.3">
      <c r="A91" s="28" t="s">
        <v>316</v>
      </c>
      <c r="B91" s="32" t="s">
        <v>199</v>
      </c>
      <c r="C91" s="32" t="s">
        <v>215</v>
      </c>
      <c r="D91" s="290">
        <v>52.16</v>
      </c>
      <c r="E91" s="27" t="s">
        <v>32</v>
      </c>
      <c r="F91" s="22">
        <v>52.16</v>
      </c>
      <c r="G91" s="22"/>
      <c r="H91" s="23">
        <v>8.69</v>
      </c>
      <c r="I91" s="23"/>
      <c r="J91" s="23"/>
      <c r="K91" s="23">
        <v>43.47</v>
      </c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30"/>
    </row>
    <row r="92" spans="1:28" x14ac:dyDescent="0.3">
      <c r="A92" s="28" t="s">
        <v>316</v>
      </c>
      <c r="B92" s="32" t="s">
        <v>199</v>
      </c>
      <c r="C92" s="32" t="s">
        <v>216</v>
      </c>
      <c r="D92" s="290">
        <v>10.210000000000001</v>
      </c>
      <c r="E92" s="27" t="s">
        <v>32</v>
      </c>
      <c r="F92" s="34">
        <v>10.210000000000001</v>
      </c>
      <c r="G92" s="22"/>
      <c r="H92" s="23">
        <v>1.7</v>
      </c>
      <c r="I92" s="23"/>
      <c r="J92" s="23"/>
      <c r="K92" s="23">
        <v>8.51</v>
      </c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30"/>
    </row>
    <row r="93" spans="1:28" x14ac:dyDescent="0.3">
      <c r="A93" s="28" t="s">
        <v>316</v>
      </c>
      <c r="B93" s="32" t="s">
        <v>200</v>
      </c>
      <c r="C93" s="32" t="s">
        <v>217</v>
      </c>
      <c r="D93" s="290">
        <v>243.75</v>
      </c>
      <c r="E93" s="27" t="s">
        <v>32</v>
      </c>
      <c r="F93" s="34">
        <v>243.75</v>
      </c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>
        <v>243.75</v>
      </c>
      <c r="S93" s="23"/>
      <c r="T93" s="23"/>
      <c r="U93" s="23"/>
      <c r="V93" s="23"/>
      <c r="W93" s="23"/>
      <c r="X93" s="23"/>
      <c r="Y93" s="23"/>
      <c r="Z93" s="23"/>
      <c r="AA93" s="23"/>
      <c r="AB93" s="30"/>
    </row>
    <row r="94" spans="1:28" x14ac:dyDescent="0.3">
      <c r="A94" s="28" t="s">
        <v>316</v>
      </c>
      <c r="B94" s="32" t="s">
        <v>201</v>
      </c>
      <c r="C94" s="32" t="s">
        <v>218</v>
      </c>
      <c r="D94" s="290">
        <v>36</v>
      </c>
      <c r="E94" s="27" t="s">
        <v>32</v>
      </c>
      <c r="F94" s="34">
        <v>36</v>
      </c>
      <c r="G94" s="22"/>
      <c r="H94" s="23">
        <v>6</v>
      </c>
      <c r="I94" s="23"/>
      <c r="J94" s="23"/>
      <c r="K94" s="23"/>
      <c r="L94" s="23">
        <v>30</v>
      </c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30"/>
    </row>
    <row r="95" spans="1:28" x14ac:dyDescent="0.3">
      <c r="A95" s="28" t="s">
        <v>316</v>
      </c>
      <c r="B95" s="32" t="s">
        <v>203</v>
      </c>
      <c r="C95" s="32" t="s">
        <v>315</v>
      </c>
      <c r="D95" s="290">
        <v>420</v>
      </c>
      <c r="E95" s="27"/>
      <c r="F95" s="34"/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30"/>
    </row>
    <row r="96" spans="1:28" x14ac:dyDescent="0.3">
      <c r="A96" s="28" t="s">
        <v>316</v>
      </c>
      <c r="B96" s="32" t="s">
        <v>203</v>
      </c>
      <c r="C96" s="32" t="s">
        <v>67</v>
      </c>
      <c r="D96" s="290">
        <v>1164</v>
      </c>
      <c r="E96" s="27" t="s">
        <v>32</v>
      </c>
      <c r="F96" s="34">
        <v>1164</v>
      </c>
      <c r="G96" s="22"/>
      <c r="H96" s="23">
        <v>194</v>
      </c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>
        <v>970</v>
      </c>
      <c r="V96" s="23"/>
      <c r="W96" s="23"/>
      <c r="X96" s="23"/>
      <c r="Y96" s="23"/>
      <c r="Z96" s="23"/>
      <c r="AA96" s="23"/>
      <c r="AB96" s="30"/>
    </row>
    <row r="97" spans="1:28" x14ac:dyDescent="0.3">
      <c r="A97" s="28" t="s">
        <v>316</v>
      </c>
      <c r="B97" s="32" t="s">
        <v>321</v>
      </c>
      <c r="C97" s="32" t="s">
        <v>322</v>
      </c>
      <c r="D97" s="290">
        <v>47</v>
      </c>
      <c r="E97" s="27" t="s">
        <v>32</v>
      </c>
      <c r="F97" s="34">
        <v>47</v>
      </c>
      <c r="G97" s="22"/>
      <c r="H97" s="23"/>
      <c r="I97" s="23"/>
      <c r="J97" s="23"/>
      <c r="K97" s="23"/>
      <c r="L97" s="23"/>
      <c r="M97" s="23"/>
      <c r="N97" s="23"/>
      <c r="O97" s="23">
        <v>47</v>
      </c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30"/>
    </row>
    <row r="98" spans="1:28" x14ac:dyDescent="0.3">
      <c r="A98" s="28" t="s">
        <v>316</v>
      </c>
      <c r="B98" s="32" t="s">
        <v>323</v>
      </c>
      <c r="C98" s="32" t="s">
        <v>324</v>
      </c>
      <c r="D98" s="290">
        <v>35.81</v>
      </c>
      <c r="E98" s="27" t="s">
        <v>32</v>
      </c>
      <c r="F98" s="34">
        <v>35.81</v>
      </c>
      <c r="G98" s="22"/>
      <c r="H98" s="23">
        <v>5.97</v>
      </c>
      <c r="I98" s="23"/>
      <c r="J98" s="23"/>
      <c r="K98" s="23">
        <v>29.84</v>
      </c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30"/>
    </row>
    <row r="99" spans="1:28" x14ac:dyDescent="0.3">
      <c r="A99" s="28" t="s">
        <v>316</v>
      </c>
      <c r="B99" s="32" t="s">
        <v>238</v>
      </c>
      <c r="C99" s="32" t="s">
        <v>239</v>
      </c>
      <c r="D99" s="290">
        <v>4.25</v>
      </c>
      <c r="E99" s="27" t="s">
        <v>32</v>
      </c>
      <c r="F99" s="34">
        <v>4.25</v>
      </c>
      <c r="G99" s="22"/>
      <c r="H99" s="23"/>
      <c r="I99" s="23"/>
      <c r="J99" s="23"/>
      <c r="K99" s="23">
        <v>4.25</v>
      </c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30"/>
    </row>
    <row r="100" spans="1:28" x14ac:dyDescent="0.3">
      <c r="A100" s="28" t="s">
        <v>317</v>
      </c>
      <c r="B100" s="32" t="s">
        <v>195</v>
      </c>
      <c r="C100" s="32" t="s">
        <v>209</v>
      </c>
      <c r="D100" s="290">
        <v>1408.11</v>
      </c>
      <c r="E100" s="27" t="s">
        <v>32</v>
      </c>
      <c r="F100" s="34">
        <v>1408.11</v>
      </c>
      <c r="G100" s="22"/>
      <c r="H100" s="23"/>
      <c r="I100" s="23">
        <v>1408.11</v>
      </c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30"/>
    </row>
    <row r="101" spans="1:28" x14ac:dyDescent="0.3">
      <c r="A101" s="28" t="s">
        <v>317</v>
      </c>
      <c r="B101" s="32" t="s">
        <v>196</v>
      </c>
      <c r="C101" s="32" t="s">
        <v>210</v>
      </c>
      <c r="D101" s="290">
        <v>25</v>
      </c>
      <c r="E101" s="27" t="s">
        <v>32</v>
      </c>
      <c r="F101" s="34">
        <v>25</v>
      </c>
      <c r="G101" s="22"/>
      <c r="H101" s="23"/>
      <c r="I101" s="23">
        <v>25</v>
      </c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30"/>
    </row>
    <row r="102" spans="1:28" x14ac:dyDescent="0.3">
      <c r="A102" s="28" t="s">
        <v>317</v>
      </c>
      <c r="B102" s="32" t="s">
        <v>31</v>
      </c>
      <c r="C102" s="32" t="s">
        <v>318</v>
      </c>
      <c r="D102" s="290">
        <v>262.39999999999998</v>
      </c>
      <c r="E102" s="27" t="s">
        <v>32</v>
      </c>
      <c r="F102" s="34">
        <v>262.39999999999998</v>
      </c>
      <c r="G102" s="22"/>
      <c r="H102" s="23"/>
      <c r="I102" s="23">
        <v>262.39999999999998</v>
      </c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30"/>
    </row>
    <row r="103" spans="1:28" x14ac:dyDescent="0.3">
      <c r="A103" s="28" t="s">
        <v>317</v>
      </c>
      <c r="B103" s="32" t="s">
        <v>197</v>
      </c>
      <c r="C103" s="35" t="s">
        <v>211</v>
      </c>
      <c r="D103" s="291">
        <v>43.39</v>
      </c>
      <c r="E103" s="27"/>
      <c r="F103" s="34"/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30"/>
    </row>
    <row r="104" spans="1:28" x14ac:dyDescent="0.3">
      <c r="A104" s="28" t="s">
        <v>317</v>
      </c>
      <c r="B104" s="35" t="s">
        <v>197</v>
      </c>
      <c r="C104" s="32" t="s">
        <v>212</v>
      </c>
      <c r="D104" s="289">
        <v>98.5</v>
      </c>
      <c r="E104" s="27"/>
      <c r="F104" s="34"/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30"/>
    </row>
    <row r="105" spans="1:28" x14ac:dyDescent="0.3">
      <c r="A105" s="28" t="s">
        <v>317</v>
      </c>
      <c r="B105" s="35" t="s">
        <v>198</v>
      </c>
      <c r="C105" s="32" t="s">
        <v>213</v>
      </c>
      <c r="D105" s="290">
        <v>61.67</v>
      </c>
      <c r="E105" s="27"/>
      <c r="F105" s="34"/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30"/>
    </row>
    <row r="106" spans="1:28" x14ac:dyDescent="0.3">
      <c r="A106" s="28" t="s">
        <v>317</v>
      </c>
      <c r="B106" s="35" t="s">
        <v>198</v>
      </c>
      <c r="C106" s="32" t="s">
        <v>214</v>
      </c>
      <c r="D106" s="290">
        <v>46.25</v>
      </c>
      <c r="E106" s="27"/>
      <c r="F106" s="34"/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30"/>
    </row>
    <row r="107" spans="1:28" x14ac:dyDescent="0.3">
      <c r="A107" s="28" t="s">
        <v>317</v>
      </c>
      <c r="B107" s="32" t="s">
        <v>199</v>
      </c>
      <c r="C107" s="32" t="s">
        <v>215</v>
      </c>
      <c r="D107" s="290">
        <v>52.16</v>
      </c>
      <c r="E107" s="27" t="s">
        <v>32</v>
      </c>
      <c r="F107" s="34">
        <v>52.16</v>
      </c>
      <c r="G107" s="22"/>
      <c r="H107" s="23">
        <v>8.69</v>
      </c>
      <c r="I107" s="23"/>
      <c r="J107" s="23"/>
      <c r="K107" s="23">
        <v>43.47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30"/>
    </row>
    <row r="108" spans="1:28" x14ac:dyDescent="0.3">
      <c r="A108" s="28" t="s">
        <v>317</v>
      </c>
      <c r="B108" s="32" t="s">
        <v>199</v>
      </c>
      <c r="C108" s="32" t="s">
        <v>216</v>
      </c>
      <c r="D108" s="290">
        <v>10.210000000000001</v>
      </c>
      <c r="E108" s="27" t="s">
        <v>32</v>
      </c>
      <c r="F108" s="34">
        <v>10.210000000000001</v>
      </c>
      <c r="G108" s="22"/>
      <c r="H108" s="23">
        <v>1.7</v>
      </c>
      <c r="I108" s="23"/>
      <c r="J108" s="23"/>
      <c r="K108" s="23">
        <v>8.51</v>
      </c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30"/>
    </row>
    <row r="109" spans="1:28" x14ac:dyDescent="0.3">
      <c r="A109" s="28" t="s">
        <v>317</v>
      </c>
      <c r="B109" s="32" t="s">
        <v>200</v>
      </c>
      <c r="C109" s="32" t="s">
        <v>217</v>
      </c>
      <c r="D109" s="290">
        <v>243.75</v>
      </c>
      <c r="E109" s="27" t="s">
        <v>32</v>
      </c>
      <c r="F109" s="34">
        <v>243.75</v>
      </c>
      <c r="G109" s="22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>
        <v>243.75</v>
      </c>
      <c r="S109" s="23"/>
      <c r="T109" s="23"/>
      <c r="U109" s="23"/>
      <c r="V109" s="23"/>
      <c r="W109" s="23"/>
      <c r="X109" s="23"/>
      <c r="Y109" s="23"/>
      <c r="Z109" s="23"/>
      <c r="AA109" s="23"/>
      <c r="AB109" s="30"/>
    </row>
    <row r="110" spans="1:28" x14ac:dyDescent="0.3">
      <c r="A110" s="28" t="s">
        <v>317</v>
      </c>
      <c r="B110" s="32" t="s">
        <v>201</v>
      </c>
      <c r="C110" s="32" t="s">
        <v>218</v>
      </c>
      <c r="D110" s="290">
        <v>36</v>
      </c>
      <c r="E110" s="27"/>
      <c r="F110" s="34"/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30"/>
    </row>
    <row r="111" spans="1:28" x14ac:dyDescent="0.3">
      <c r="A111" s="28" t="s">
        <v>317</v>
      </c>
      <c r="B111" s="32" t="s">
        <v>325</v>
      </c>
      <c r="C111" s="32" t="s">
        <v>328</v>
      </c>
      <c r="D111" s="290">
        <v>240</v>
      </c>
      <c r="E111" s="27" t="s">
        <v>32</v>
      </c>
      <c r="F111" s="34">
        <v>240</v>
      </c>
      <c r="G111" s="22"/>
      <c r="H111" s="23">
        <v>40</v>
      </c>
      <c r="I111" s="23"/>
      <c r="J111" s="23"/>
      <c r="K111" s="23"/>
      <c r="L111" s="23"/>
      <c r="M111" s="23"/>
      <c r="N111" s="23"/>
      <c r="O111" s="23"/>
      <c r="P111" s="23"/>
      <c r="Q111" s="23"/>
      <c r="R111" s="23">
        <v>200</v>
      </c>
      <c r="S111" s="23"/>
      <c r="T111" s="23"/>
      <c r="U111" s="23"/>
      <c r="V111" s="23"/>
      <c r="W111" s="23"/>
      <c r="X111" s="23"/>
      <c r="Y111" s="23"/>
      <c r="Z111" s="23"/>
      <c r="AA111" s="23"/>
      <c r="AB111" s="30"/>
    </row>
    <row r="112" spans="1:28" x14ac:dyDescent="0.3">
      <c r="A112" s="28" t="s">
        <v>317</v>
      </c>
      <c r="B112" s="32" t="s">
        <v>319</v>
      </c>
      <c r="C112" s="32" t="s">
        <v>320</v>
      </c>
      <c r="D112" s="290">
        <v>51</v>
      </c>
      <c r="E112" s="27" t="s">
        <v>32</v>
      </c>
      <c r="F112" s="34">
        <v>51</v>
      </c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>
        <v>51</v>
      </c>
      <c r="T112" s="23"/>
      <c r="U112" s="23"/>
      <c r="V112" s="23"/>
      <c r="W112" s="23"/>
      <c r="X112" s="23"/>
      <c r="Y112" s="23"/>
      <c r="Z112" s="23"/>
      <c r="AA112" s="23"/>
      <c r="AB112" s="30"/>
    </row>
    <row r="113" spans="1:30" x14ac:dyDescent="0.3">
      <c r="A113" s="28" t="s">
        <v>317</v>
      </c>
      <c r="B113" s="32" t="s">
        <v>319</v>
      </c>
      <c r="C113" s="32" t="s">
        <v>276</v>
      </c>
      <c r="D113" s="290">
        <v>136</v>
      </c>
      <c r="E113" s="27" t="s">
        <v>32</v>
      </c>
      <c r="F113" s="34">
        <v>136</v>
      </c>
      <c r="G113" s="22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>
        <v>136</v>
      </c>
      <c r="T113" s="23"/>
      <c r="U113" s="23"/>
      <c r="V113" s="23"/>
      <c r="W113" s="23"/>
      <c r="X113" s="23"/>
      <c r="Y113" s="23"/>
      <c r="Z113" s="23"/>
      <c r="AA113" s="23"/>
      <c r="AB113" s="30"/>
    </row>
    <row r="114" spans="1:30" x14ac:dyDescent="0.3">
      <c r="A114" s="28" t="s">
        <v>317</v>
      </c>
      <c r="B114" s="32" t="s">
        <v>325</v>
      </c>
      <c r="C114" s="32" t="s">
        <v>326</v>
      </c>
      <c r="D114" s="292">
        <v>480</v>
      </c>
      <c r="E114" s="27" t="s">
        <v>32</v>
      </c>
      <c r="F114" s="34">
        <v>480</v>
      </c>
      <c r="G114" s="22"/>
      <c r="H114" s="23">
        <v>80</v>
      </c>
      <c r="I114" s="23"/>
      <c r="J114" s="23"/>
      <c r="K114" s="23"/>
      <c r="L114" s="23"/>
      <c r="M114" s="23"/>
      <c r="N114" s="23"/>
      <c r="O114" s="23"/>
      <c r="P114" s="23"/>
      <c r="Q114" s="23"/>
      <c r="R114" s="23">
        <v>400</v>
      </c>
      <c r="S114" s="23"/>
      <c r="T114" s="23"/>
      <c r="U114" s="23"/>
      <c r="V114" s="23"/>
      <c r="W114" s="23"/>
      <c r="X114" s="23"/>
      <c r="Y114" s="23"/>
      <c r="Z114" s="23"/>
      <c r="AA114" s="23"/>
      <c r="AB114" s="30"/>
    </row>
    <row r="115" spans="1:30" x14ac:dyDescent="0.3">
      <c r="A115" s="28" t="s">
        <v>317</v>
      </c>
      <c r="B115" s="32" t="s">
        <v>329</v>
      </c>
      <c r="C115" s="32" t="s">
        <v>330</v>
      </c>
      <c r="D115" s="292">
        <v>213.04</v>
      </c>
      <c r="E115" s="27" t="s">
        <v>32</v>
      </c>
      <c r="F115" s="34">
        <v>213.04</v>
      </c>
      <c r="G115" s="22"/>
      <c r="H115" s="23">
        <v>35.51</v>
      </c>
      <c r="I115" s="23"/>
      <c r="J115" s="23"/>
      <c r="K115" s="23"/>
      <c r="L115" s="23"/>
      <c r="M115" s="23"/>
      <c r="N115" s="23"/>
      <c r="O115" s="23"/>
      <c r="P115" s="23"/>
      <c r="Q115" s="23"/>
      <c r="R115" s="23">
        <v>177.53</v>
      </c>
      <c r="S115" s="23"/>
      <c r="T115" s="23"/>
      <c r="U115" s="23"/>
      <c r="V115" s="23"/>
      <c r="W115" s="23"/>
      <c r="X115" s="23"/>
      <c r="Y115" s="23"/>
      <c r="Z115" s="23"/>
      <c r="AA115" s="23"/>
      <c r="AB115" s="30"/>
    </row>
    <row r="116" spans="1:30" x14ac:dyDescent="0.3">
      <c r="A116" s="28" t="s">
        <v>317</v>
      </c>
      <c r="B116" s="32" t="s">
        <v>333</v>
      </c>
      <c r="C116" s="32" t="s">
        <v>334</v>
      </c>
      <c r="D116" s="281">
        <v>2360</v>
      </c>
      <c r="E116" s="27" t="s">
        <v>32</v>
      </c>
      <c r="F116" s="34">
        <v>2360</v>
      </c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30"/>
      <c r="AD116" s="19">
        <v>2360</v>
      </c>
    </row>
    <row r="117" spans="1:30" x14ac:dyDescent="0.3">
      <c r="A117" s="28" t="s">
        <v>317</v>
      </c>
      <c r="B117" s="32" t="s">
        <v>335</v>
      </c>
      <c r="C117" s="32" t="s">
        <v>336</v>
      </c>
      <c r="D117" s="281">
        <v>2723.04</v>
      </c>
      <c r="E117" s="27" t="s">
        <v>32</v>
      </c>
      <c r="F117" s="34">
        <v>2723.04</v>
      </c>
      <c r="G117" s="22"/>
      <c r="H117" s="23">
        <v>453.84</v>
      </c>
      <c r="I117" s="23"/>
      <c r="J117" s="23"/>
      <c r="K117" s="23"/>
      <c r="L117" s="23"/>
      <c r="M117" s="23"/>
      <c r="N117" s="23"/>
      <c r="O117" s="23"/>
      <c r="P117" s="23"/>
      <c r="Q117" s="23"/>
      <c r="R117" s="23">
        <v>2269.1999999999998</v>
      </c>
      <c r="S117" s="23"/>
      <c r="T117" s="23"/>
      <c r="U117" s="23"/>
      <c r="V117" s="23"/>
      <c r="W117" s="23"/>
      <c r="X117" s="23"/>
      <c r="Y117" s="23"/>
      <c r="Z117" s="23"/>
      <c r="AA117" s="23"/>
      <c r="AB117" s="30"/>
    </row>
    <row r="118" spans="1:30" x14ac:dyDescent="0.3">
      <c r="A118" s="28" t="s">
        <v>317</v>
      </c>
      <c r="B118" s="32" t="s">
        <v>238</v>
      </c>
      <c r="C118" s="36" t="s">
        <v>239</v>
      </c>
      <c r="D118" s="281">
        <v>4.25</v>
      </c>
      <c r="E118" s="27" t="s">
        <v>32</v>
      </c>
      <c r="F118" s="34">
        <v>4.25</v>
      </c>
      <c r="G118" s="22"/>
      <c r="H118" s="23"/>
      <c r="I118" s="23"/>
      <c r="J118" s="23"/>
      <c r="K118" s="23">
        <v>4.25</v>
      </c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30"/>
    </row>
    <row r="119" spans="1:30" x14ac:dyDescent="0.3">
      <c r="A119" s="28" t="s">
        <v>317</v>
      </c>
      <c r="B119" s="32" t="s">
        <v>338</v>
      </c>
      <c r="C119" s="36" t="s">
        <v>339</v>
      </c>
      <c r="D119" s="281">
        <v>609.96</v>
      </c>
      <c r="E119" s="27" t="s">
        <v>32</v>
      </c>
      <c r="F119" s="34">
        <v>609.96</v>
      </c>
      <c r="G119" s="22"/>
      <c r="H119" s="23">
        <v>101.67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>
        <v>508.29</v>
      </c>
      <c r="Y119" s="23"/>
      <c r="Z119" s="23"/>
      <c r="AA119" s="23"/>
      <c r="AB119" s="30"/>
    </row>
    <row r="120" spans="1:30" x14ac:dyDescent="0.3">
      <c r="A120" s="28"/>
      <c r="B120" s="32"/>
      <c r="C120" s="36"/>
      <c r="D120" s="281"/>
      <c r="E120" s="27"/>
      <c r="F120" s="34"/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30"/>
    </row>
    <row r="121" spans="1:30" x14ac:dyDescent="0.3">
      <c r="A121" s="28"/>
      <c r="B121" s="32"/>
      <c r="C121" s="36"/>
      <c r="D121" s="281"/>
      <c r="E121" s="27"/>
      <c r="F121" s="34"/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30"/>
    </row>
    <row r="122" spans="1:30" x14ac:dyDescent="0.3">
      <c r="A122" s="28"/>
      <c r="B122" s="32"/>
      <c r="C122" s="36"/>
      <c r="D122" s="281"/>
      <c r="E122" s="27"/>
      <c r="F122" s="34"/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30"/>
    </row>
    <row r="123" spans="1:30" x14ac:dyDescent="0.3">
      <c r="A123" s="28"/>
      <c r="B123" s="32"/>
      <c r="C123" s="36"/>
      <c r="D123" s="281"/>
      <c r="E123" s="27"/>
      <c r="F123" s="34"/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30"/>
    </row>
    <row r="124" spans="1:30" x14ac:dyDescent="0.3">
      <c r="A124" s="28"/>
      <c r="B124" s="32"/>
      <c r="C124" s="32"/>
      <c r="D124" s="281"/>
      <c r="E124" s="27"/>
      <c r="F124" s="34"/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30"/>
    </row>
    <row r="125" spans="1:30" x14ac:dyDescent="0.3">
      <c r="A125" s="28"/>
      <c r="B125" s="32"/>
      <c r="C125" s="36"/>
      <c r="D125" s="281"/>
      <c r="E125" s="27"/>
      <c r="F125" s="34"/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30"/>
    </row>
    <row r="126" spans="1:30" x14ac:dyDescent="0.3">
      <c r="A126" s="28"/>
      <c r="B126" s="32"/>
      <c r="C126" s="36"/>
      <c r="D126" s="281"/>
      <c r="E126" s="27"/>
      <c r="F126" s="34"/>
      <c r="G126" s="22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30"/>
    </row>
    <row r="127" spans="1:30" x14ac:dyDescent="0.3">
      <c r="A127" s="28"/>
      <c r="B127" s="32"/>
      <c r="C127" s="36"/>
      <c r="D127" s="281"/>
      <c r="E127" s="27"/>
      <c r="F127" s="34"/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30"/>
    </row>
    <row r="128" spans="1:30" x14ac:dyDescent="0.3">
      <c r="A128" s="28"/>
      <c r="B128" s="32"/>
      <c r="C128" s="36"/>
      <c r="D128" s="281"/>
      <c r="E128" s="27"/>
      <c r="F128" s="34"/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30"/>
    </row>
    <row r="129" spans="1:28" x14ac:dyDescent="0.3">
      <c r="A129" s="28"/>
      <c r="B129" s="32"/>
      <c r="C129" s="36"/>
      <c r="D129" s="281"/>
      <c r="E129" s="27"/>
      <c r="F129" s="34"/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30"/>
    </row>
    <row r="130" spans="1:28" x14ac:dyDescent="0.3">
      <c r="A130" s="28"/>
      <c r="B130" s="32"/>
      <c r="C130" s="36"/>
      <c r="D130" s="281"/>
      <c r="E130" s="27"/>
      <c r="F130" s="34"/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30"/>
    </row>
    <row r="131" spans="1:28" x14ac:dyDescent="0.3">
      <c r="A131" s="28"/>
      <c r="B131" s="32"/>
      <c r="C131" s="36"/>
      <c r="D131" s="281"/>
      <c r="E131" s="27"/>
      <c r="F131" s="34"/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30"/>
    </row>
    <row r="132" spans="1:28" x14ac:dyDescent="0.3">
      <c r="A132" s="28"/>
      <c r="B132" s="32"/>
      <c r="C132" s="36"/>
      <c r="D132" s="281"/>
      <c r="E132" s="27"/>
      <c r="F132" s="34"/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30"/>
    </row>
    <row r="133" spans="1:28" x14ac:dyDescent="0.3">
      <c r="A133" s="28"/>
      <c r="B133" s="32"/>
      <c r="C133" s="36"/>
      <c r="D133" s="281"/>
      <c r="E133" s="27"/>
      <c r="F133" s="34"/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30"/>
    </row>
    <row r="134" spans="1:28" x14ac:dyDescent="0.3">
      <c r="A134" s="28"/>
      <c r="B134" s="32"/>
      <c r="C134" s="32"/>
      <c r="D134" s="282"/>
      <c r="E134" s="27"/>
      <c r="F134" s="34"/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30"/>
    </row>
    <row r="135" spans="1:28" x14ac:dyDescent="0.3">
      <c r="A135" s="28"/>
      <c r="B135" s="32"/>
      <c r="C135" s="32"/>
      <c r="D135" s="282"/>
      <c r="E135" s="27"/>
      <c r="F135" s="34"/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30"/>
    </row>
    <row r="136" spans="1:28" x14ac:dyDescent="0.3">
      <c r="A136" s="28"/>
      <c r="B136" s="32"/>
      <c r="C136" s="35"/>
      <c r="D136" s="282"/>
      <c r="E136" s="27"/>
      <c r="F136" s="34"/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30"/>
    </row>
    <row r="137" spans="1:28" x14ac:dyDescent="0.3">
      <c r="A137" s="28"/>
      <c r="B137" s="35"/>
      <c r="C137" s="32"/>
      <c r="D137" s="282"/>
      <c r="E137" s="27"/>
      <c r="F137" s="34"/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30"/>
    </row>
    <row r="138" spans="1:28" x14ac:dyDescent="0.3">
      <c r="A138" s="28"/>
      <c r="B138" s="35"/>
      <c r="C138" s="32"/>
      <c r="D138" s="282"/>
      <c r="E138" s="27"/>
      <c r="F138" s="34"/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30"/>
    </row>
    <row r="139" spans="1:28" x14ac:dyDescent="0.3">
      <c r="A139" s="28"/>
      <c r="B139" s="35"/>
      <c r="C139" s="32"/>
      <c r="D139" s="282"/>
      <c r="E139" s="27"/>
      <c r="F139" s="34"/>
      <c r="G139" s="22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30"/>
    </row>
    <row r="140" spans="1:28" x14ac:dyDescent="0.3">
      <c r="A140" s="28"/>
      <c r="B140" s="32"/>
      <c r="C140" s="32"/>
      <c r="D140" s="282"/>
      <c r="E140" s="27"/>
      <c r="F140" s="34"/>
      <c r="G140" s="22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30"/>
    </row>
    <row r="141" spans="1:28" x14ac:dyDescent="0.3">
      <c r="A141" s="28"/>
      <c r="B141" s="32"/>
      <c r="C141" s="32"/>
      <c r="D141" s="282"/>
      <c r="E141" s="27"/>
      <c r="F141" s="34"/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30"/>
    </row>
    <row r="142" spans="1:28" x14ac:dyDescent="0.3">
      <c r="A142" s="28"/>
      <c r="B142" s="32"/>
      <c r="C142" s="32"/>
      <c r="D142" s="282"/>
      <c r="E142" s="27"/>
      <c r="F142" s="34"/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30"/>
    </row>
    <row r="143" spans="1:28" x14ac:dyDescent="0.3">
      <c r="A143" s="28"/>
      <c r="B143" s="32"/>
      <c r="C143" s="32"/>
      <c r="D143" s="282"/>
      <c r="E143" s="27"/>
      <c r="F143" s="34"/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30"/>
    </row>
    <row r="144" spans="1:28" x14ac:dyDescent="0.3">
      <c r="A144" s="28"/>
      <c r="B144" s="32"/>
      <c r="C144" s="36"/>
      <c r="D144" s="282"/>
      <c r="E144" s="27"/>
      <c r="F144" s="34"/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30"/>
    </row>
    <row r="145" spans="1:28" x14ac:dyDescent="0.3">
      <c r="A145" s="28"/>
      <c r="B145" s="32"/>
      <c r="C145" s="36"/>
      <c r="D145" s="282"/>
      <c r="E145" s="27"/>
      <c r="F145" s="34"/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30"/>
    </row>
    <row r="146" spans="1:28" x14ac:dyDescent="0.3">
      <c r="A146" s="28"/>
      <c r="B146" s="32"/>
      <c r="C146" s="36"/>
      <c r="D146" s="282"/>
      <c r="E146" s="27"/>
      <c r="F146" s="34"/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30"/>
    </row>
    <row r="147" spans="1:28" x14ac:dyDescent="0.3">
      <c r="A147" s="28"/>
      <c r="B147" s="32"/>
      <c r="C147" s="36"/>
      <c r="D147" s="282"/>
      <c r="E147" s="27"/>
      <c r="F147" s="34"/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30"/>
    </row>
    <row r="148" spans="1:28" ht="20.399999999999999" customHeight="1" x14ac:dyDescent="0.3">
      <c r="A148" s="28"/>
      <c r="B148" s="32"/>
      <c r="C148" s="36"/>
      <c r="D148" s="282"/>
      <c r="E148" s="27"/>
      <c r="F148" s="34"/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30"/>
    </row>
    <row r="149" spans="1:28" x14ac:dyDescent="0.3">
      <c r="A149" s="28"/>
      <c r="B149" s="32"/>
      <c r="C149" s="36"/>
      <c r="D149" s="282"/>
      <c r="E149" s="27"/>
      <c r="F149" s="34"/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30"/>
    </row>
    <row r="150" spans="1:28" x14ac:dyDescent="0.3">
      <c r="A150" s="28"/>
      <c r="B150" s="32"/>
      <c r="C150" s="36"/>
      <c r="D150" s="282"/>
      <c r="E150" s="27"/>
      <c r="F150" s="34"/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30"/>
    </row>
    <row r="151" spans="1:28" x14ac:dyDescent="0.3">
      <c r="A151" s="28"/>
      <c r="B151" s="32"/>
      <c r="C151" s="36"/>
      <c r="D151" s="282"/>
      <c r="E151" s="27"/>
      <c r="F151" s="34"/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30"/>
    </row>
    <row r="152" spans="1:28" x14ac:dyDescent="0.3">
      <c r="A152" s="28"/>
      <c r="B152" s="32"/>
      <c r="C152" s="36"/>
      <c r="D152" s="282"/>
      <c r="E152" s="27"/>
      <c r="F152" s="34"/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30"/>
    </row>
    <row r="153" spans="1:28" x14ac:dyDescent="0.3">
      <c r="A153" s="28"/>
      <c r="B153" s="32"/>
      <c r="C153" s="36"/>
      <c r="D153" s="282"/>
      <c r="E153" s="27"/>
      <c r="F153" s="34"/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30"/>
    </row>
    <row r="154" spans="1:28" x14ac:dyDescent="0.3">
      <c r="A154" s="28"/>
      <c r="B154" s="32"/>
      <c r="C154" s="36"/>
      <c r="D154" s="282"/>
      <c r="E154" s="27"/>
      <c r="F154" s="34"/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30"/>
    </row>
    <row r="155" spans="1:28" x14ac:dyDescent="0.3">
      <c r="A155" s="28"/>
      <c r="B155" s="32"/>
      <c r="C155" s="36"/>
      <c r="D155" s="282"/>
      <c r="E155" s="27"/>
      <c r="F155" s="34"/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30"/>
    </row>
    <row r="156" spans="1:28" x14ac:dyDescent="0.3">
      <c r="A156" s="28"/>
      <c r="B156" s="32"/>
      <c r="C156" s="32"/>
      <c r="D156" s="283"/>
      <c r="E156" s="27"/>
      <c r="F156" s="34"/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30"/>
    </row>
    <row r="157" spans="1:28" x14ac:dyDescent="0.3">
      <c r="A157" s="28"/>
      <c r="B157" s="32"/>
      <c r="C157" s="32"/>
      <c r="D157" s="41"/>
      <c r="E157" s="27"/>
      <c r="F157" s="34"/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30"/>
    </row>
    <row r="158" spans="1:28" x14ac:dyDescent="0.3">
      <c r="A158" s="28"/>
      <c r="B158" s="32"/>
      <c r="C158" s="35"/>
      <c r="D158" s="41"/>
      <c r="E158" s="27"/>
      <c r="F158" s="34"/>
      <c r="G158" s="22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30"/>
    </row>
    <row r="159" spans="1:28" x14ac:dyDescent="0.3">
      <c r="A159" s="28"/>
      <c r="B159" s="35"/>
      <c r="C159" s="32"/>
      <c r="D159" s="41"/>
      <c r="E159" s="27"/>
      <c r="F159" s="34"/>
      <c r="G159" s="22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30"/>
    </row>
    <row r="160" spans="1:28" x14ac:dyDescent="0.3">
      <c r="A160" s="28"/>
      <c r="B160" s="35"/>
      <c r="C160" s="32"/>
      <c r="D160" s="41"/>
      <c r="E160" s="27"/>
      <c r="F160" s="34"/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30"/>
    </row>
    <row r="161" spans="1:28" x14ac:dyDescent="0.3">
      <c r="A161" s="28"/>
      <c r="B161" s="35"/>
      <c r="C161" s="32"/>
      <c r="D161" s="41"/>
      <c r="E161" s="27"/>
      <c r="F161" s="34"/>
      <c r="G161" s="22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30"/>
    </row>
    <row r="162" spans="1:28" x14ac:dyDescent="0.3">
      <c r="A162" s="28"/>
      <c r="B162" s="32"/>
      <c r="C162" s="32"/>
      <c r="D162" s="41"/>
      <c r="E162" s="27"/>
      <c r="F162" s="34"/>
      <c r="G162" s="22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30"/>
    </row>
    <row r="163" spans="1:28" x14ac:dyDescent="0.3">
      <c r="A163" s="28"/>
      <c r="B163" s="32"/>
      <c r="C163" s="32"/>
      <c r="D163" s="41"/>
      <c r="E163" s="27"/>
      <c r="F163" s="34"/>
      <c r="G163" s="22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30"/>
    </row>
    <row r="164" spans="1:28" x14ac:dyDescent="0.3">
      <c r="A164" s="28"/>
      <c r="B164" s="32"/>
      <c r="C164" s="32"/>
      <c r="D164" s="41"/>
      <c r="E164" s="27"/>
      <c r="F164" s="34"/>
      <c r="G164" s="2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30"/>
    </row>
    <row r="165" spans="1:28" x14ac:dyDescent="0.3">
      <c r="A165" s="28"/>
      <c r="B165" s="32"/>
      <c r="C165" s="32"/>
      <c r="D165" s="41"/>
      <c r="E165" s="27"/>
      <c r="F165" s="34"/>
      <c r="G165" s="22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30"/>
    </row>
    <row r="166" spans="1:28" x14ac:dyDescent="0.3">
      <c r="A166" s="28"/>
      <c r="B166" s="32"/>
      <c r="C166" s="36"/>
      <c r="D166" s="41"/>
      <c r="E166" s="27"/>
      <c r="F166" s="34"/>
      <c r="G166" s="22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30"/>
    </row>
    <row r="167" spans="1:28" x14ac:dyDescent="0.3">
      <c r="A167" s="28"/>
      <c r="B167" s="32"/>
      <c r="C167" s="36"/>
      <c r="D167" s="41"/>
      <c r="E167" s="27"/>
      <c r="F167" s="34"/>
      <c r="G167" s="22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30"/>
    </row>
    <row r="168" spans="1:28" x14ac:dyDescent="0.3">
      <c r="A168" s="28"/>
      <c r="B168" s="32"/>
      <c r="C168" s="36"/>
      <c r="D168" s="41"/>
      <c r="E168" s="27"/>
      <c r="F168" s="34"/>
      <c r="G168" s="22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30"/>
    </row>
    <row r="169" spans="1:28" x14ac:dyDescent="0.3">
      <c r="A169" s="28"/>
      <c r="B169" s="32"/>
      <c r="C169" s="36"/>
      <c r="D169" s="41"/>
      <c r="E169" s="27"/>
      <c r="F169" s="34"/>
      <c r="G169" s="22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30"/>
    </row>
    <row r="170" spans="1:28" x14ac:dyDescent="0.3">
      <c r="A170" s="28"/>
      <c r="B170" s="32"/>
      <c r="C170" s="36"/>
      <c r="D170" s="41"/>
      <c r="E170" s="27"/>
      <c r="F170" s="34"/>
      <c r="G170" s="22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30"/>
    </row>
    <row r="171" spans="1:28" x14ac:dyDescent="0.3">
      <c r="A171" s="28"/>
      <c r="B171" s="32"/>
      <c r="C171" s="36"/>
      <c r="D171" s="41"/>
      <c r="E171" s="27"/>
      <c r="F171" s="34"/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30"/>
    </row>
    <row r="172" spans="1:28" x14ac:dyDescent="0.3">
      <c r="A172" s="28"/>
      <c r="B172" s="32"/>
      <c r="C172" s="36"/>
      <c r="D172" s="40"/>
      <c r="E172" s="27"/>
      <c r="F172" s="34"/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30"/>
    </row>
    <row r="173" spans="1:28" x14ac:dyDescent="0.3">
      <c r="A173" s="28"/>
      <c r="B173" s="32"/>
      <c r="C173" s="36"/>
      <c r="D173" s="40"/>
      <c r="E173" s="27"/>
      <c r="F173" s="34"/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30"/>
    </row>
    <row r="174" spans="1:28" x14ac:dyDescent="0.3">
      <c r="A174" s="28"/>
      <c r="B174" s="32"/>
      <c r="C174" s="36"/>
      <c r="D174" s="40"/>
      <c r="E174" s="27"/>
      <c r="F174" s="34"/>
      <c r="G174" s="22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30"/>
    </row>
    <row r="175" spans="1:28" x14ac:dyDescent="0.3">
      <c r="A175" s="28"/>
      <c r="B175" s="32"/>
      <c r="C175" s="32"/>
      <c r="D175" s="41"/>
      <c r="E175" s="27"/>
      <c r="F175" s="42"/>
      <c r="G175" s="22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30"/>
    </row>
    <row r="176" spans="1:28" x14ac:dyDescent="0.3">
      <c r="A176" s="28"/>
      <c r="B176" s="32"/>
      <c r="C176" s="32"/>
      <c r="D176" s="41"/>
      <c r="E176" s="27"/>
      <c r="F176" s="42"/>
      <c r="G176" s="22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30"/>
    </row>
    <row r="177" spans="1:28" x14ac:dyDescent="0.3">
      <c r="A177" s="28"/>
      <c r="B177" s="32"/>
      <c r="C177" s="35"/>
      <c r="D177" s="41"/>
      <c r="E177" s="27"/>
      <c r="F177" s="42"/>
      <c r="G177" s="22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30"/>
    </row>
    <row r="178" spans="1:28" x14ac:dyDescent="0.3">
      <c r="A178" s="28"/>
      <c r="B178" s="35"/>
      <c r="C178" s="32"/>
      <c r="D178" s="41"/>
      <c r="E178" s="27"/>
      <c r="F178" s="42"/>
      <c r="G178" s="22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30"/>
    </row>
    <row r="179" spans="1:28" x14ac:dyDescent="0.3">
      <c r="A179" s="28"/>
      <c r="B179" s="35"/>
      <c r="C179" s="32"/>
      <c r="D179" s="41"/>
      <c r="E179" s="27"/>
      <c r="F179" s="42"/>
      <c r="G179" s="22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30"/>
    </row>
    <row r="180" spans="1:28" x14ac:dyDescent="0.3">
      <c r="A180" s="28"/>
      <c r="B180" s="35"/>
      <c r="C180" s="32"/>
      <c r="D180" s="41"/>
      <c r="E180" s="27"/>
      <c r="F180" s="42"/>
      <c r="G180" s="22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30"/>
    </row>
    <row r="181" spans="1:28" x14ac:dyDescent="0.3">
      <c r="A181" s="28"/>
      <c r="B181" s="32"/>
      <c r="C181" s="32"/>
      <c r="D181" s="41"/>
      <c r="E181" s="27"/>
      <c r="F181" s="42"/>
      <c r="G181" s="22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30"/>
    </row>
    <row r="182" spans="1:28" x14ac:dyDescent="0.3">
      <c r="A182" s="28"/>
      <c r="B182" s="32"/>
      <c r="C182" s="32"/>
      <c r="D182" s="41"/>
      <c r="E182" s="27"/>
      <c r="F182" s="42"/>
      <c r="G182" s="22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30"/>
    </row>
    <row r="183" spans="1:28" x14ac:dyDescent="0.3">
      <c r="A183" s="28"/>
      <c r="B183" s="32"/>
      <c r="C183" s="32"/>
      <c r="D183" s="41"/>
      <c r="E183" s="27"/>
      <c r="F183" s="42"/>
      <c r="G183" s="22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30"/>
    </row>
    <row r="184" spans="1:28" x14ac:dyDescent="0.3">
      <c r="A184" s="28"/>
      <c r="B184" s="32"/>
      <c r="C184" s="32"/>
      <c r="D184" s="41"/>
      <c r="E184" s="27"/>
      <c r="F184" s="42"/>
      <c r="G184" s="22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30"/>
    </row>
    <row r="185" spans="1:28" x14ac:dyDescent="0.3">
      <c r="A185" s="28"/>
      <c r="B185" s="32"/>
      <c r="C185" s="32"/>
      <c r="D185" s="41"/>
      <c r="E185" s="27"/>
      <c r="F185" s="42"/>
      <c r="G185" s="22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30"/>
    </row>
    <row r="186" spans="1:28" x14ac:dyDescent="0.3">
      <c r="A186" s="28"/>
      <c r="B186" s="32"/>
      <c r="C186" s="36"/>
      <c r="D186" s="41"/>
      <c r="E186" s="27"/>
      <c r="F186" s="42"/>
      <c r="G186" s="22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30"/>
    </row>
    <row r="187" spans="1:28" x14ac:dyDescent="0.3">
      <c r="A187" s="28"/>
      <c r="B187" s="32"/>
      <c r="C187" s="36"/>
      <c r="D187" s="41"/>
      <c r="E187" s="27"/>
      <c r="F187" s="42"/>
      <c r="G187" s="22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30"/>
    </row>
    <row r="188" spans="1:28" x14ac:dyDescent="0.3">
      <c r="A188" s="28"/>
      <c r="B188" s="32"/>
      <c r="C188" s="36"/>
      <c r="D188" s="41"/>
      <c r="E188" s="27"/>
      <c r="F188" s="42"/>
      <c r="G188" s="22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30"/>
    </row>
    <row r="189" spans="1:28" x14ac:dyDescent="0.3">
      <c r="A189" s="28"/>
      <c r="B189" s="32"/>
      <c r="C189" s="36"/>
      <c r="D189" s="41"/>
      <c r="E189" s="27"/>
      <c r="F189" s="42"/>
      <c r="G189" s="22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30"/>
    </row>
    <row r="190" spans="1:28" x14ac:dyDescent="0.3">
      <c r="A190" s="28"/>
      <c r="B190" s="32"/>
      <c r="C190" s="36"/>
      <c r="D190" s="41"/>
      <c r="E190" s="27"/>
      <c r="F190" s="42"/>
      <c r="G190" s="22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30"/>
    </row>
    <row r="191" spans="1:28" x14ac:dyDescent="0.3">
      <c r="A191" s="28"/>
      <c r="B191" s="32"/>
      <c r="C191" s="36"/>
      <c r="D191" s="41"/>
      <c r="E191" s="27"/>
      <c r="F191" s="42"/>
      <c r="G191" s="22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30"/>
    </row>
    <row r="192" spans="1:28" x14ac:dyDescent="0.3">
      <c r="A192" s="28"/>
      <c r="B192" s="32"/>
      <c r="C192" s="36"/>
      <c r="D192" s="41"/>
      <c r="E192" s="27"/>
      <c r="F192" s="42"/>
      <c r="G192" s="22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30"/>
    </row>
    <row r="193" spans="1:28" x14ac:dyDescent="0.3">
      <c r="A193" s="28"/>
      <c r="B193" s="32"/>
      <c r="C193" s="36"/>
      <c r="D193" s="41"/>
      <c r="E193" s="27"/>
      <c r="F193" s="42"/>
      <c r="G193" s="22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30"/>
    </row>
    <row r="194" spans="1:28" x14ac:dyDescent="0.3">
      <c r="A194" s="28"/>
      <c r="B194" s="32"/>
      <c r="C194" s="36"/>
      <c r="D194" s="41"/>
      <c r="E194" s="27"/>
      <c r="F194" s="42"/>
      <c r="G194" s="22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30"/>
    </row>
    <row r="195" spans="1:28" x14ac:dyDescent="0.3">
      <c r="A195" s="28"/>
      <c r="B195" s="32"/>
      <c r="C195" s="36"/>
      <c r="D195" s="41"/>
      <c r="E195" s="27"/>
      <c r="F195" s="42"/>
      <c r="G195" s="22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30"/>
    </row>
    <row r="196" spans="1:28" x14ac:dyDescent="0.3">
      <c r="A196" s="28"/>
      <c r="B196" s="32"/>
      <c r="C196" s="36"/>
      <c r="D196" s="41"/>
      <c r="E196" s="27"/>
      <c r="F196" s="42"/>
      <c r="G196" s="22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30"/>
    </row>
    <row r="197" spans="1:28" x14ac:dyDescent="0.3">
      <c r="A197" s="28"/>
      <c r="B197" s="32"/>
      <c r="C197" s="36"/>
      <c r="D197" s="41"/>
      <c r="E197" s="27"/>
      <c r="F197" s="42"/>
      <c r="G197" s="22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30"/>
    </row>
    <row r="198" spans="1:28" x14ac:dyDescent="0.3">
      <c r="A198" s="28"/>
      <c r="B198" s="32"/>
      <c r="C198" s="36"/>
      <c r="D198" s="41"/>
      <c r="E198" s="27"/>
      <c r="F198" s="42"/>
      <c r="G198" s="22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30"/>
    </row>
    <row r="199" spans="1:28" x14ac:dyDescent="0.3">
      <c r="A199" s="28"/>
      <c r="B199" s="32"/>
      <c r="C199" s="32"/>
      <c r="D199" s="41"/>
      <c r="E199" s="27"/>
      <c r="F199" s="42"/>
      <c r="G199" s="22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30"/>
    </row>
    <row r="200" spans="1:28" x14ac:dyDescent="0.3">
      <c r="A200" s="28"/>
      <c r="B200" s="32"/>
      <c r="C200" s="32"/>
      <c r="D200" s="41"/>
      <c r="E200" s="27"/>
      <c r="F200" s="42"/>
      <c r="G200" s="22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30"/>
    </row>
    <row r="201" spans="1:28" x14ac:dyDescent="0.3">
      <c r="A201" s="28"/>
      <c r="B201" s="32"/>
      <c r="C201" s="35"/>
      <c r="D201" s="41"/>
      <c r="E201" s="27"/>
      <c r="F201" s="42"/>
      <c r="G201" s="22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30"/>
    </row>
    <row r="202" spans="1:28" x14ac:dyDescent="0.3">
      <c r="A202" s="28"/>
      <c r="B202" s="35"/>
      <c r="C202" s="32"/>
      <c r="D202" s="41"/>
      <c r="E202" s="27"/>
      <c r="F202" s="42"/>
      <c r="G202" s="22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30"/>
    </row>
    <row r="203" spans="1:28" x14ac:dyDescent="0.3">
      <c r="A203" s="28"/>
      <c r="B203" s="35"/>
      <c r="C203" s="32"/>
      <c r="D203" s="41"/>
      <c r="E203" s="27"/>
      <c r="F203" s="42"/>
      <c r="G203" s="22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30"/>
    </row>
    <row r="204" spans="1:28" x14ac:dyDescent="0.3">
      <c r="A204" s="28"/>
      <c r="B204" s="35"/>
      <c r="C204" s="32"/>
      <c r="D204" s="41"/>
      <c r="E204" s="27"/>
      <c r="F204" s="42"/>
      <c r="G204" s="22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30"/>
    </row>
    <row r="205" spans="1:28" x14ac:dyDescent="0.3">
      <c r="A205" s="28"/>
      <c r="B205" s="32"/>
      <c r="C205" s="32"/>
      <c r="D205" s="41"/>
      <c r="E205" s="27"/>
      <c r="F205" s="42"/>
      <c r="G205" s="22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30"/>
    </row>
    <row r="206" spans="1:28" x14ac:dyDescent="0.3">
      <c r="A206" s="28"/>
      <c r="B206" s="32"/>
      <c r="C206" s="32"/>
      <c r="D206" s="41"/>
      <c r="E206" s="27"/>
      <c r="F206" s="42"/>
      <c r="G206" s="22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30"/>
    </row>
    <row r="207" spans="1:28" x14ac:dyDescent="0.3">
      <c r="A207" s="28"/>
      <c r="B207" s="32"/>
      <c r="C207" s="32"/>
      <c r="D207" s="41"/>
      <c r="E207" s="27"/>
      <c r="F207" s="42"/>
      <c r="G207" s="22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30"/>
    </row>
    <row r="208" spans="1:28" x14ac:dyDescent="0.3">
      <c r="A208" s="28"/>
      <c r="B208" s="32"/>
      <c r="C208" s="32"/>
      <c r="D208" s="41"/>
      <c r="E208" s="27"/>
      <c r="F208" s="42"/>
      <c r="G208" s="22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30"/>
    </row>
    <row r="209" spans="1:28" x14ac:dyDescent="0.3">
      <c r="A209" s="28"/>
      <c r="B209" s="32"/>
      <c r="C209" s="32"/>
      <c r="D209" s="41"/>
      <c r="E209" s="27"/>
      <c r="F209" s="42"/>
      <c r="G209" s="22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30"/>
    </row>
    <row r="210" spans="1:28" x14ac:dyDescent="0.3">
      <c r="A210" s="28"/>
      <c r="B210" s="32"/>
      <c r="C210" s="36"/>
      <c r="D210" s="41"/>
      <c r="E210" s="27"/>
      <c r="F210" s="42"/>
      <c r="G210" s="22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30"/>
    </row>
    <row r="211" spans="1:28" x14ac:dyDescent="0.3">
      <c r="A211" s="28"/>
      <c r="B211" s="32"/>
      <c r="C211" s="36"/>
      <c r="D211" s="41"/>
      <c r="E211" s="27"/>
      <c r="F211" s="42"/>
      <c r="G211" s="22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30"/>
    </row>
    <row r="212" spans="1:28" x14ac:dyDescent="0.3">
      <c r="A212" s="28"/>
      <c r="B212" s="32"/>
      <c r="C212" s="36"/>
      <c r="D212" s="41"/>
      <c r="E212" s="27"/>
      <c r="F212" s="42"/>
      <c r="G212" s="22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30"/>
    </row>
    <row r="213" spans="1:28" x14ac:dyDescent="0.3">
      <c r="A213" s="28"/>
      <c r="B213" s="32"/>
      <c r="C213" s="36"/>
      <c r="D213" s="41"/>
      <c r="E213" s="27"/>
      <c r="F213" s="42"/>
      <c r="G213" s="22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30"/>
    </row>
    <row r="214" spans="1:28" x14ac:dyDescent="0.3">
      <c r="A214" s="28"/>
      <c r="B214" s="32"/>
      <c r="C214" s="36"/>
      <c r="D214" s="40"/>
      <c r="E214" s="27"/>
      <c r="F214" s="34"/>
      <c r="G214" s="22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30"/>
    </row>
    <row r="215" spans="1:28" x14ac:dyDescent="0.3">
      <c r="A215" s="28"/>
      <c r="B215" s="32"/>
      <c r="C215" s="36"/>
      <c r="D215" s="40"/>
      <c r="E215" s="27"/>
      <c r="F215" s="34"/>
      <c r="G215" s="22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30"/>
    </row>
    <row r="216" spans="1:28" x14ac:dyDescent="0.3">
      <c r="A216" s="28"/>
      <c r="B216" s="32"/>
      <c r="C216" s="36"/>
      <c r="D216" s="40"/>
      <c r="E216" s="27"/>
      <c r="F216" s="34"/>
      <c r="G216" s="22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30"/>
    </row>
    <row r="217" spans="1:28" x14ac:dyDescent="0.3">
      <c r="A217" s="28"/>
      <c r="B217" s="32"/>
      <c r="C217" s="32"/>
      <c r="D217" s="41"/>
      <c r="E217" s="27"/>
      <c r="F217" s="42"/>
      <c r="G217" s="22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30"/>
    </row>
    <row r="218" spans="1:28" x14ac:dyDescent="0.3">
      <c r="A218" s="28"/>
      <c r="B218" s="32"/>
      <c r="C218" s="32"/>
      <c r="D218" s="41"/>
      <c r="E218" s="27"/>
      <c r="F218" s="42"/>
      <c r="G218" s="22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30"/>
    </row>
    <row r="219" spans="1:28" x14ac:dyDescent="0.3">
      <c r="A219" s="28"/>
      <c r="B219" s="32"/>
      <c r="C219" s="35"/>
      <c r="D219" s="41"/>
      <c r="E219" s="27"/>
      <c r="F219" s="42"/>
      <c r="G219" s="22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30"/>
    </row>
    <row r="220" spans="1:28" x14ac:dyDescent="0.3">
      <c r="A220" s="28"/>
      <c r="B220" s="35"/>
      <c r="C220" s="32"/>
      <c r="D220" s="41"/>
      <c r="E220" s="27"/>
      <c r="F220" s="42"/>
      <c r="G220" s="22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30"/>
    </row>
    <row r="221" spans="1:28" x14ac:dyDescent="0.3">
      <c r="A221" s="28"/>
      <c r="B221" s="35"/>
      <c r="C221" s="32"/>
      <c r="D221" s="41"/>
      <c r="E221" s="27"/>
      <c r="F221" s="42"/>
      <c r="G221" s="22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30"/>
    </row>
    <row r="222" spans="1:28" x14ac:dyDescent="0.3">
      <c r="A222" s="28"/>
      <c r="B222" s="35"/>
      <c r="C222" s="32"/>
      <c r="D222" s="41"/>
      <c r="E222" s="27"/>
      <c r="F222" s="42"/>
      <c r="G222" s="22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30"/>
    </row>
    <row r="223" spans="1:28" x14ac:dyDescent="0.3">
      <c r="A223" s="28"/>
      <c r="B223" s="32"/>
      <c r="C223" s="32"/>
      <c r="D223" s="41"/>
      <c r="E223" s="27"/>
      <c r="F223" s="42"/>
      <c r="G223" s="22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30"/>
    </row>
    <row r="224" spans="1:28" x14ac:dyDescent="0.3">
      <c r="A224" s="28"/>
      <c r="B224" s="32"/>
      <c r="C224" s="32"/>
      <c r="D224" s="41"/>
      <c r="E224" s="27"/>
      <c r="F224" s="42"/>
      <c r="G224" s="22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30"/>
    </row>
    <row r="225" spans="1:28" x14ac:dyDescent="0.3">
      <c r="A225" s="28"/>
      <c r="B225" s="32"/>
      <c r="C225" s="32"/>
      <c r="D225" s="41"/>
      <c r="E225" s="27"/>
      <c r="F225" s="42"/>
      <c r="G225" s="22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30"/>
    </row>
    <row r="226" spans="1:28" x14ac:dyDescent="0.3">
      <c r="A226" s="28"/>
      <c r="B226" s="32"/>
      <c r="C226" s="32"/>
      <c r="D226" s="41"/>
      <c r="E226" s="27"/>
      <c r="F226" s="42"/>
      <c r="G226" s="22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30"/>
    </row>
    <row r="227" spans="1:28" x14ac:dyDescent="0.3">
      <c r="A227" s="28"/>
      <c r="B227" s="32"/>
      <c r="C227" s="32"/>
      <c r="D227" s="41"/>
      <c r="E227" s="27"/>
      <c r="F227" s="42"/>
      <c r="G227" s="22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30"/>
    </row>
    <row r="228" spans="1:28" x14ac:dyDescent="0.3">
      <c r="A228" s="28"/>
      <c r="B228" s="32"/>
      <c r="C228" s="32"/>
      <c r="D228" s="41"/>
      <c r="E228" s="27"/>
      <c r="F228" s="42"/>
      <c r="G228" s="22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30"/>
    </row>
    <row r="229" spans="1:28" x14ac:dyDescent="0.3">
      <c r="A229" s="28"/>
      <c r="B229" s="32"/>
      <c r="C229" s="32"/>
      <c r="D229" s="41"/>
      <c r="E229" s="27"/>
      <c r="F229" s="42"/>
      <c r="G229" s="22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30"/>
    </row>
    <row r="230" spans="1:28" x14ac:dyDescent="0.3">
      <c r="A230" s="28"/>
      <c r="B230" s="32"/>
      <c r="C230" s="32"/>
      <c r="D230" s="41"/>
      <c r="E230" s="27"/>
      <c r="F230" s="42"/>
      <c r="G230" s="22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30"/>
    </row>
    <row r="231" spans="1:28" x14ac:dyDescent="0.3">
      <c r="A231" s="28"/>
      <c r="B231" s="32"/>
      <c r="C231" s="32"/>
      <c r="D231" s="41"/>
      <c r="E231" s="27"/>
      <c r="F231" s="42"/>
      <c r="G231" s="22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30"/>
    </row>
    <row r="232" spans="1:28" x14ac:dyDescent="0.3">
      <c r="A232" s="28"/>
      <c r="B232" s="32"/>
      <c r="C232" s="32"/>
      <c r="D232" s="41"/>
      <c r="E232" s="27"/>
      <c r="F232" s="34"/>
      <c r="G232" s="22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30"/>
    </row>
    <row r="233" spans="1:28" x14ac:dyDescent="0.3">
      <c r="A233" s="28"/>
      <c r="B233" s="32"/>
      <c r="C233" s="32"/>
      <c r="D233" s="41"/>
      <c r="E233" s="27"/>
      <c r="F233" s="34"/>
      <c r="G233" s="22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30"/>
    </row>
    <row r="234" spans="1:28" x14ac:dyDescent="0.3">
      <c r="A234" s="28"/>
      <c r="B234" s="32"/>
      <c r="C234" s="35"/>
      <c r="D234" s="41"/>
      <c r="E234" s="27"/>
      <c r="F234" s="34"/>
      <c r="G234" s="22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30"/>
    </row>
    <row r="235" spans="1:28" x14ac:dyDescent="0.3">
      <c r="A235" s="28"/>
      <c r="B235" s="35"/>
      <c r="C235" s="32"/>
      <c r="D235" s="41"/>
      <c r="E235" s="27"/>
      <c r="F235" s="34"/>
      <c r="G235" s="22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30"/>
    </row>
    <row r="236" spans="1:28" x14ac:dyDescent="0.3">
      <c r="A236" s="28"/>
      <c r="B236" s="35"/>
      <c r="C236" s="32"/>
      <c r="D236" s="41"/>
      <c r="E236" s="27"/>
      <c r="F236" s="34"/>
      <c r="G236" s="22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30"/>
    </row>
    <row r="237" spans="1:28" x14ac:dyDescent="0.3">
      <c r="A237" s="28"/>
      <c r="B237" s="35"/>
      <c r="C237" s="32"/>
      <c r="D237" s="41"/>
      <c r="E237" s="27"/>
      <c r="F237" s="34"/>
      <c r="G237" s="22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30"/>
    </row>
    <row r="238" spans="1:28" x14ac:dyDescent="0.3">
      <c r="A238" s="28"/>
      <c r="B238" s="32"/>
      <c r="C238" s="32"/>
      <c r="D238" s="41"/>
      <c r="E238" s="27"/>
      <c r="F238" s="34"/>
      <c r="G238" s="22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30"/>
    </row>
    <row r="239" spans="1:28" x14ac:dyDescent="0.3">
      <c r="A239" s="28"/>
      <c r="B239" s="32"/>
      <c r="C239" s="32"/>
      <c r="D239" s="41"/>
      <c r="E239" s="27"/>
      <c r="F239" s="34"/>
      <c r="G239" s="2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30"/>
    </row>
    <row r="240" spans="1:28" x14ac:dyDescent="0.3">
      <c r="A240" s="28"/>
      <c r="B240" s="32"/>
      <c r="C240" s="32"/>
      <c r="D240" s="41"/>
      <c r="E240" s="27"/>
      <c r="F240" s="34"/>
      <c r="G240" s="22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30"/>
    </row>
    <row r="241" spans="1:30" x14ac:dyDescent="0.3">
      <c r="A241" s="28"/>
      <c r="B241" s="32"/>
      <c r="C241" s="32"/>
      <c r="D241" s="41"/>
      <c r="E241" s="27"/>
      <c r="F241" s="34"/>
      <c r="G241" s="22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30"/>
    </row>
    <row r="242" spans="1:30" x14ac:dyDescent="0.3">
      <c r="A242" s="28"/>
      <c r="B242" s="32"/>
      <c r="C242" s="32"/>
      <c r="D242" s="40"/>
      <c r="E242" s="27"/>
      <c r="F242" s="34"/>
      <c r="G242" s="22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30"/>
    </row>
    <row r="243" spans="1:30" x14ac:dyDescent="0.3">
      <c r="A243" s="28"/>
      <c r="B243" s="32"/>
      <c r="C243" s="36"/>
      <c r="D243" s="40"/>
      <c r="E243" s="27"/>
      <c r="F243" s="34"/>
      <c r="G243" s="22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30"/>
    </row>
    <row r="244" spans="1:30" x14ac:dyDescent="0.3">
      <c r="A244" s="28"/>
      <c r="B244" s="32"/>
      <c r="C244" s="36"/>
      <c r="D244" s="40"/>
      <c r="E244" s="27"/>
      <c r="F244" s="34"/>
      <c r="G244" s="22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30"/>
    </row>
    <row r="245" spans="1:30" x14ac:dyDescent="0.3">
      <c r="A245" s="28"/>
      <c r="B245" s="32"/>
      <c r="C245" s="36"/>
      <c r="D245" s="40"/>
      <c r="E245" s="27"/>
      <c r="F245" s="34"/>
      <c r="G245" s="22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30"/>
    </row>
    <row r="246" spans="1:30" x14ac:dyDescent="0.3">
      <c r="A246" s="28"/>
      <c r="B246" s="32"/>
      <c r="C246" s="36"/>
      <c r="D246" s="40"/>
      <c r="E246" s="27"/>
      <c r="F246" s="43"/>
      <c r="G246" s="22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30"/>
    </row>
    <row r="247" spans="1:30" s="46" customFormat="1" x14ac:dyDescent="0.3">
      <c r="A247" s="28"/>
      <c r="B247" s="32"/>
      <c r="C247" s="44">
        <f>H247+I247+J247+K247+M247+N247+O247+P247+Q247+R247+T247+U247+V247+W247+Y247+Z247+AA247+S247+L247+AB247+X247</f>
        <v>45073.200000000004</v>
      </c>
      <c r="D247" s="45"/>
      <c r="E247" s="27"/>
      <c r="F247" s="22">
        <f>SUM(F7:F245)</f>
        <v>47433.2</v>
      </c>
      <c r="G247" s="22">
        <f>SUM(G7:G149)</f>
        <v>0</v>
      </c>
      <c r="H247" s="22">
        <f>SUM(H7:H244)</f>
        <v>2795.1200000000003</v>
      </c>
      <c r="I247" s="22">
        <f>SUM(I7:I245)</f>
        <v>10388.570000000002</v>
      </c>
      <c r="J247" s="22">
        <f>SUM(J7:J244)</f>
        <v>0</v>
      </c>
      <c r="K247" s="22">
        <f>SUM(K7:K244)</f>
        <v>430.15999999999985</v>
      </c>
      <c r="L247" s="22">
        <f t="shared" ref="L247:AC247" si="0">SUM(L7:L244)</f>
        <v>163.5</v>
      </c>
      <c r="M247" s="22">
        <f t="shared" si="0"/>
        <v>0</v>
      </c>
      <c r="N247" s="22">
        <f t="shared" si="0"/>
        <v>11000</v>
      </c>
      <c r="O247" s="22">
        <f t="shared" si="0"/>
        <v>1342.44</v>
      </c>
      <c r="P247" s="22">
        <f t="shared" si="0"/>
        <v>1627.88</v>
      </c>
      <c r="Q247" s="22">
        <f t="shared" si="0"/>
        <v>82.36</v>
      </c>
      <c r="R247" s="22">
        <f t="shared" si="0"/>
        <v>5064.4799999999996</v>
      </c>
      <c r="S247" s="22">
        <f t="shared" si="0"/>
        <v>2483.9</v>
      </c>
      <c r="T247" s="22">
        <f t="shared" si="0"/>
        <v>324</v>
      </c>
      <c r="U247" s="22">
        <f t="shared" si="0"/>
        <v>7052.5</v>
      </c>
      <c r="V247" s="22">
        <f t="shared" si="0"/>
        <v>250</v>
      </c>
      <c r="W247" s="22">
        <f t="shared" si="0"/>
        <v>0</v>
      </c>
      <c r="X247" s="22">
        <f t="shared" si="0"/>
        <v>508.29</v>
      </c>
      <c r="Y247" s="22">
        <f t="shared" si="0"/>
        <v>0</v>
      </c>
      <c r="Z247" s="22">
        <f t="shared" si="0"/>
        <v>1560</v>
      </c>
      <c r="AA247" s="22">
        <f t="shared" si="0"/>
        <v>0</v>
      </c>
      <c r="AB247" s="22">
        <f t="shared" si="0"/>
        <v>0</v>
      </c>
      <c r="AC247" s="22">
        <f t="shared" si="0"/>
        <v>0</v>
      </c>
      <c r="AD247" s="22">
        <f t="shared" ref="AD247" si="1">SUM(AD7:AD244)</f>
        <v>2360</v>
      </c>
    </row>
    <row r="248" spans="1:30" x14ac:dyDescent="0.3">
      <c r="A248" s="27"/>
      <c r="B248" s="32"/>
      <c r="C248" s="37"/>
      <c r="D248" s="20"/>
      <c r="E248" s="27"/>
      <c r="F248" s="22"/>
      <c r="G248" s="22"/>
      <c r="H248" s="23"/>
      <c r="I248" s="23"/>
      <c r="J248" s="23"/>
      <c r="K248" s="23"/>
      <c r="L248" s="23"/>
      <c r="M248" s="23"/>
      <c r="N248" s="23"/>
      <c r="O248" s="23"/>
      <c r="P248" s="22"/>
      <c r="Q248" s="22"/>
      <c r="R248" s="22"/>
      <c r="S248" s="22"/>
      <c r="T248" s="22"/>
      <c r="U248" s="22"/>
      <c r="V248" s="22"/>
      <c r="W248" s="23"/>
      <c r="X248" s="23"/>
      <c r="Y248" s="23"/>
      <c r="Z248" s="23"/>
      <c r="AA248" s="23"/>
      <c r="AB248" s="30"/>
    </row>
    <row r="249" spans="1:30" x14ac:dyDescent="0.3">
      <c r="A249" s="27"/>
      <c r="B249" s="32"/>
      <c r="C249" s="47"/>
      <c r="D249" s="20"/>
      <c r="E249" s="27"/>
      <c r="F249" s="22"/>
      <c r="G249" s="22"/>
      <c r="H249" s="23"/>
      <c r="I249" s="23"/>
      <c r="J249" s="23"/>
      <c r="K249" s="23"/>
      <c r="L249" s="23"/>
      <c r="M249" s="23"/>
      <c r="N249" s="23"/>
      <c r="O249" s="23"/>
      <c r="P249" s="22"/>
      <c r="Q249" s="22"/>
      <c r="R249" s="22"/>
      <c r="S249" s="22"/>
      <c r="T249" s="22"/>
      <c r="U249" s="22"/>
      <c r="V249" s="22"/>
      <c r="W249" s="23"/>
      <c r="X249" s="23"/>
      <c r="Y249" s="23"/>
      <c r="Z249" s="23"/>
      <c r="AA249" s="23"/>
      <c r="AB249" s="30"/>
    </row>
    <row r="250" spans="1:30" x14ac:dyDescent="0.3">
      <c r="A250" s="27"/>
      <c r="B250" s="32"/>
      <c r="C250" s="37"/>
      <c r="D250" s="20"/>
      <c r="E250" s="27"/>
      <c r="F250" s="22"/>
      <c r="G250" s="22"/>
      <c r="H250" s="23"/>
      <c r="I250" s="23"/>
      <c r="J250" s="23"/>
      <c r="K250" s="23"/>
      <c r="L250" s="23"/>
      <c r="M250" s="23"/>
      <c r="N250" s="23"/>
      <c r="O250" s="23"/>
      <c r="P250" s="22"/>
      <c r="Q250" s="22"/>
      <c r="R250" s="22"/>
      <c r="S250" s="22"/>
      <c r="T250" s="22"/>
      <c r="U250" s="22"/>
      <c r="V250" s="22"/>
      <c r="W250" s="23"/>
      <c r="X250" s="23"/>
      <c r="Y250" s="23"/>
      <c r="Z250" s="23"/>
      <c r="AA250" s="23"/>
      <c r="AB250" s="30"/>
    </row>
    <row r="251" spans="1:30" x14ac:dyDescent="0.3">
      <c r="A251" s="27"/>
      <c r="B251" s="32"/>
      <c r="C251" s="37"/>
      <c r="D251" s="20"/>
      <c r="E251" s="27"/>
      <c r="F251" s="22"/>
      <c r="G251" s="22"/>
      <c r="H251" s="23"/>
      <c r="I251" s="23"/>
      <c r="J251" s="23"/>
      <c r="K251" s="23"/>
      <c r="L251" s="23"/>
      <c r="M251" s="23"/>
      <c r="N251" s="23"/>
      <c r="O251" s="23"/>
      <c r="P251" s="22"/>
      <c r="Q251" s="22"/>
      <c r="R251" s="22"/>
      <c r="S251" s="22"/>
      <c r="T251" s="22"/>
      <c r="U251" s="22"/>
      <c r="V251" s="22"/>
      <c r="W251" s="23"/>
      <c r="X251" s="23"/>
      <c r="Y251" s="23"/>
      <c r="Z251" s="23"/>
      <c r="AA251" s="23"/>
      <c r="AB251" s="30"/>
    </row>
    <row r="252" spans="1:30" s="25" customFormat="1" x14ac:dyDescent="0.3">
      <c r="A252" s="48"/>
      <c r="B252" s="32"/>
      <c r="C252" s="37"/>
      <c r="D252" s="20"/>
      <c r="E252" s="21"/>
      <c r="F252" s="22"/>
      <c r="G252" s="22"/>
      <c r="H252" s="23"/>
      <c r="I252" s="23"/>
      <c r="J252" s="23"/>
      <c r="K252" s="301"/>
      <c r="L252" s="302"/>
      <c r="M252" s="30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4"/>
      <c r="AC252" s="18"/>
      <c r="AD252" s="18"/>
    </row>
    <row r="253" spans="1:30" x14ac:dyDescent="0.3">
      <c r="A253" s="49"/>
      <c r="AC253" s="31"/>
      <c r="AD253" s="31"/>
    </row>
    <row r="254" spans="1:30" x14ac:dyDescent="0.3">
      <c r="A254" s="49"/>
      <c r="AC254" s="31"/>
      <c r="AD254" s="31"/>
    </row>
    <row r="255" spans="1:30" x14ac:dyDescent="0.3">
      <c r="A255" s="49"/>
      <c r="AC255" s="31"/>
      <c r="AD255" s="31"/>
    </row>
    <row r="256" spans="1:30" x14ac:dyDescent="0.3">
      <c r="A256" s="49"/>
      <c r="AC256" s="31"/>
      <c r="AD256" s="31"/>
    </row>
    <row r="257" spans="1:30" x14ac:dyDescent="0.3">
      <c r="A257" s="49"/>
      <c r="AC257" s="31"/>
      <c r="AD257" s="31"/>
    </row>
    <row r="258" spans="1:30" x14ac:dyDescent="0.3">
      <c r="A258" s="49"/>
      <c r="AC258" s="31"/>
      <c r="AD258" s="31"/>
    </row>
    <row r="259" spans="1:30" x14ac:dyDescent="0.3">
      <c r="A259" s="49"/>
      <c r="AC259" s="31"/>
      <c r="AD259" s="31"/>
    </row>
    <row r="260" spans="1:30" x14ac:dyDescent="0.3">
      <c r="A260" s="49"/>
      <c r="AC260" s="31"/>
      <c r="AD260" s="31"/>
    </row>
    <row r="261" spans="1:30" x14ac:dyDescent="0.3">
      <c r="A261" s="49"/>
      <c r="AC261" s="31"/>
      <c r="AD261" s="31"/>
    </row>
    <row r="262" spans="1:30" x14ac:dyDescent="0.3">
      <c r="A262" s="49"/>
      <c r="AC262" s="31"/>
      <c r="AD262" s="31"/>
    </row>
    <row r="263" spans="1:30" x14ac:dyDescent="0.3">
      <c r="A263" s="49"/>
      <c r="D263" s="56"/>
      <c r="AC263" s="31"/>
      <c r="AD263" s="31"/>
    </row>
    <row r="264" spans="1:30" x14ac:dyDescent="0.3">
      <c r="A264" s="49"/>
      <c r="D264" s="56"/>
      <c r="AC264" s="31"/>
      <c r="AD264" s="31"/>
    </row>
    <row r="265" spans="1:30" x14ac:dyDescent="0.3">
      <c r="A265" s="49"/>
      <c r="D265" s="56"/>
      <c r="AC265" s="31"/>
      <c r="AD265" s="31"/>
    </row>
    <row r="266" spans="1:30" x14ac:dyDescent="0.3">
      <c r="A266" s="49"/>
      <c r="D266" s="56"/>
      <c r="AC266" s="31"/>
      <c r="AD266" s="31"/>
    </row>
    <row r="267" spans="1:30" x14ac:dyDescent="0.3">
      <c r="A267" s="49"/>
      <c r="D267" s="56"/>
      <c r="AC267" s="31"/>
      <c r="AD267" s="31"/>
    </row>
    <row r="268" spans="1:30" x14ac:dyDescent="0.3">
      <c r="A268" s="49"/>
      <c r="C268" s="57"/>
      <c r="D268" s="56"/>
      <c r="AC268" s="31"/>
      <c r="AD268" s="31"/>
    </row>
    <row r="269" spans="1:30" x14ac:dyDescent="0.3">
      <c r="A269" s="49"/>
      <c r="D269" s="56"/>
      <c r="AC269" s="31"/>
      <c r="AD269" s="31"/>
    </row>
    <row r="270" spans="1:30" x14ac:dyDescent="0.3">
      <c r="A270" s="49"/>
      <c r="D270" s="56"/>
      <c r="AC270" s="31"/>
      <c r="AD270" s="31"/>
    </row>
    <row r="271" spans="1:30" x14ac:dyDescent="0.3">
      <c r="A271" s="49"/>
      <c r="D271" s="56"/>
      <c r="AC271" s="31"/>
      <c r="AD271" s="31"/>
    </row>
    <row r="272" spans="1:30" x14ac:dyDescent="0.3">
      <c r="A272" s="49"/>
      <c r="AC272" s="31"/>
      <c r="AD272" s="31"/>
    </row>
    <row r="273" spans="1:30" x14ac:dyDescent="0.3">
      <c r="A273" s="49"/>
      <c r="B273" s="58"/>
      <c r="D273" s="56"/>
      <c r="F273" s="59"/>
      <c r="G273" s="59"/>
      <c r="AC273" s="31"/>
      <c r="AD273" s="31"/>
    </row>
    <row r="274" spans="1:30" x14ac:dyDescent="0.3">
      <c r="A274" s="49"/>
      <c r="AC274" s="31"/>
      <c r="AD274" s="31"/>
    </row>
    <row r="275" spans="1:30" x14ac:dyDescent="0.3">
      <c r="A275" s="49"/>
      <c r="AC275" s="31"/>
      <c r="AD275" s="31"/>
    </row>
    <row r="276" spans="1:30" x14ac:dyDescent="0.3">
      <c r="A276" s="49"/>
      <c r="D276" s="56"/>
      <c r="AC276" s="31"/>
      <c r="AD276" s="31"/>
    </row>
    <row r="277" spans="1:30" x14ac:dyDescent="0.3">
      <c r="A277" s="49"/>
      <c r="D277" s="56"/>
      <c r="AC277" s="31"/>
      <c r="AD277" s="31"/>
    </row>
    <row r="278" spans="1:30" x14ac:dyDescent="0.3">
      <c r="A278" s="49"/>
      <c r="D278" s="56"/>
      <c r="AC278" s="31"/>
      <c r="AD278" s="31"/>
    </row>
    <row r="279" spans="1:30" x14ac:dyDescent="0.3">
      <c r="A279" s="49"/>
      <c r="D279" s="56"/>
      <c r="AC279" s="31"/>
      <c r="AD279" s="31"/>
    </row>
    <row r="280" spans="1:30" x14ac:dyDescent="0.3">
      <c r="A280" s="49"/>
      <c r="AC280" s="31"/>
      <c r="AD280" s="31"/>
    </row>
    <row r="281" spans="1:30" x14ac:dyDescent="0.3">
      <c r="AC281" s="31"/>
      <c r="AD281" s="31"/>
    </row>
    <row r="282" spans="1:30" s="46" customFormat="1" x14ac:dyDescent="0.3">
      <c r="A282" s="61"/>
      <c r="C282" s="62"/>
      <c r="D282" s="63"/>
      <c r="E282" s="52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64"/>
    </row>
    <row r="283" spans="1:30" s="69" customFormat="1" x14ac:dyDescent="0.3">
      <c r="A283" s="61"/>
      <c r="B283" s="65"/>
      <c r="C283" s="66"/>
      <c r="D283" s="63"/>
      <c r="E283" s="67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3"/>
      <c r="Q283" s="53"/>
      <c r="R283" s="53"/>
      <c r="S283" s="53"/>
      <c r="T283" s="53"/>
      <c r="U283" s="53"/>
      <c r="V283" s="53"/>
      <c r="W283" s="59"/>
      <c r="X283" s="59"/>
      <c r="Y283" s="59"/>
      <c r="Z283" s="59"/>
      <c r="AA283" s="59"/>
      <c r="AB283" s="68"/>
    </row>
    <row r="284" spans="1:30" s="73" customFormat="1" x14ac:dyDescent="0.3">
      <c r="A284" s="60"/>
      <c r="B284" s="58"/>
      <c r="C284" s="70"/>
      <c r="D284" s="51"/>
      <c r="E284" s="67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54"/>
      <c r="Q284" s="54"/>
      <c r="R284" s="54"/>
      <c r="S284" s="54"/>
      <c r="T284" s="54"/>
      <c r="U284" s="54"/>
      <c r="V284" s="54"/>
      <c r="W284" s="71"/>
      <c r="X284" s="71"/>
      <c r="Y284" s="71"/>
      <c r="Z284" s="71"/>
      <c r="AA284" s="71"/>
      <c r="AB284" s="72"/>
    </row>
    <row r="285" spans="1:30" x14ac:dyDescent="0.3">
      <c r="A285" s="52"/>
      <c r="P285" s="53"/>
      <c r="Q285" s="53"/>
      <c r="R285" s="53"/>
      <c r="S285" s="53"/>
      <c r="T285" s="53"/>
      <c r="U285" s="53"/>
      <c r="V285" s="53"/>
      <c r="AC285" s="31"/>
      <c r="AD285" s="31"/>
    </row>
    <row r="286" spans="1:30" x14ac:dyDescent="0.3">
      <c r="B286" s="46"/>
      <c r="C286" s="62"/>
      <c r="H286" s="53"/>
      <c r="J286" s="53"/>
      <c r="K286" s="53"/>
      <c r="L286" s="53"/>
      <c r="P286" s="53"/>
      <c r="Q286" s="53"/>
      <c r="R286" s="53"/>
      <c r="S286" s="53"/>
      <c r="T286" s="53"/>
      <c r="U286" s="53"/>
      <c r="V286" s="53"/>
      <c r="AC286" s="31"/>
      <c r="AD286" s="31"/>
    </row>
    <row r="287" spans="1:30" ht="9.9" customHeight="1" x14ac:dyDescent="0.3">
      <c r="AC287" s="31"/>
      <c r="AD287" s="31"/>
    </row>
    <row r="288" spans="1:30" x14ac:dyDescent="0.3">
      <c r="B288" s="46"/>
      <c r="AC288" s="31"/>
      <c r="AD288" s="31"/>
    </row>
    <row r="289" spans="1:30" s="25" customFormat="1" x14ac:dyDescent="0.3">
      <c r="A289" s="74"/>
      <c r="B289" s="31"/>
      <c r="C289" s="50"/>
      <c r="D289" s="51"/>
      <c r="E289" s="67"/>
      <c r="F289" s="53"/>
      <c r="G289" s="53"/>
      <c r="H289" s="54"/>
      <c r="I289" s="54"/>
      <c r="J289" s="54"/>
      <c r="K289" s="298"/>
      <c r="L289" s="298"/>
      <c r="M289" s="298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</row>
    <row r="290" spans="1:30" s="25" customFormat="1" x14ac:dyDescent="0.3">
      <c r="A290" s="74"/>
      <c r="B290" s="31"/>
      <c r="C290" s="50"/>
      <c r="D290" s="51"/>
      <c r="E290" s="67"/>
      <c r="F290" s="53"/>
      <c r="G290" s="53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</row>
    <row r="291" spans="1:30" s="25" customFormat="1" x14ac:dyDescent="0.3">
      <c r="A291" s="74"/>
      <c r="B291" s="31"/>
      <c r="C291" s="50"/>
      <c r="D291" s="51"/>
      <c r="E291" s="52"/>
      <c r="F291" s="53"/>
      <c r="G291" s="53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</row>
    <row r="292" spans="1:30" x14ac:dyDescent="0.3">
      <c r="AC292" s="31"/>
      <c r="AD292" s="31"/>
    </row>
    <row r="293" spans="1:30" x14ac:dyDescent="0.3">
      <c r="AC293" s="31"/>
      <c r="AD293" s="31"/>
    </row>
    <row r="294" spans="1:30" x14ac:dyDescent="0.3">
      <c r="A294" s="49"/>
      <c r="P294" s="53"/>
      <c r="Q294" s="53"/>
      <c r="R294" s="53"/>
      <c r="S294" s="53"/>
      <c r="T294" s="53"/>
      <c r="U294" s="53"/>
      <c r="V294" s="53"/>
      <c r="AC294" s="31"/>
      <c r="AD294" s="31"/>
    </row>
    <row r="295" spans="1:30" x14ac:dyDescent="0.3">
      <c r="A295" s="49"/>
      <c r="AC295" s="31"/>
      <c r="AD295" s="31"/>
    </row>
    <row r="296" spans="1:30" x14ac:dyDescent="0.3">
      <c r="A296" s="49"/>
      <c r="AC296" s="31"/>
      <c r="AD296" s="31"/>
    </row>
    <row r="297" spans="1:30" x14ac:dyDescent="0.3">
      <c r="A297" s="49"/>
      <c r="AC297" s="31"/>
      <c r="AD297" s="31"/>
    </row>
    <row r="298" spans="1:30" x14ac:dyDescent="0.3">
      <c r="A298" s="49"/>
      <c r="AC298" s="31"/>
      <c r="AD298" s="31"/>
    </row>
    <row r="299" spans="1:30" x14ac:dyDescent="0.3">
      <c r="A299" s="49"/>
      <c r="AC299" s="31"/>
      <c r="AD299" s="31"/>
    </row>
    <row r="300" spans="1:30" x14ac:dyDescent="0.3">
      <c r="A300" s="49"/>
      <c r="AC300" s="31"/>
      <c r="AD300" s="31"/>
    </row>
    <row r="301" spans="1:30" x14ac:dyDescent="0.3">
      <c r="A301" s="49"/>
      <c r="AC301" s="31"/>
      <c r="AD301" s="31"/>
    </row>
    <row r="302" spans="1:30" x14ac:dyDescent="0.3">
      <c r="A302" s="49"/>
      <c r="AC302" s="31"/>
      <c r="AD302" s="31"/>
    </row>
    <row r="303" spans="1:30" x14ac:dyDescent="0.3">
      <c r="A303" s="49"/>
      <c r="AC303" s="31"/>
      <c r="AD303" s="31"/>
    </row>
    <row r="304" spans="1:30" x14ac:dyDescent="0.3">
      <c r="A304" s="49"/>
      <c r="AC304" s="31"/>
      <c r="AD304" s="31"/>
    </row>
    <row r="305" spans="1:30" x14ac:dyDescent="0.3">
      <c r="A305" s="49"/>
      <c r="AC305" s="31"/>
      <c r="AD305" s="31"/>
    </row>
    <row r="306" spans="1:30" x14ac:dyDescent="0.3">
      <c r="A306" s="49"/>
      <c r="AC306" s="31"/>
      <c r="AD306" s="31"/>
    </row>
    <row r="307" spans="1:30" x14ac:dyDescent="0.3">
      <c r="A307" s="49"/>
      <c r="AC307" s="31"/>
      <c r="AD307" s="31"/>
    </row>
    <row r="308" spans="1:30" x14ac:dyDescent="0.3">
      <c r="A308" s="49"/>
      <c r="B308" s="76"/>
      <c r="AC308" s="31"/>
      <c r="AD308" s="31"/>
    </row>
    <row r="309" spans="1:30" x14ac:dyDescent="0.3">
      <c r="A309" s="49"/>
      <c r="AC309" s="31"/>
      <c r="AD309" s="31"/>
    </row>
    <row r="310" spans="1:30" x14ac:dyDescent="0.3">
      <c r="A310" s="49"/>
      <c r="AC310" s="31"/>
      <c r="AD310" s="31"/>
    </row>
    <row r="311" spans="1:30" x14ac:dyDescent="0.3">
      <c r="A311" s="49"/>
      <c r="AC311" s="31"/>
      <c r="AD311" s="31"/>
    </row>
    <row r="312" spans="1:30" x14ac:dyDescent="0.3">
      <c r="A312" s="49"/>
      <c r="AC312" s="31"/>
      <c r="AD312" s="31"/>
    </row>
    <row r="313" spans="1:30" x14ac:dyDescent="0.3">
      <c r="A313" s="49"/>
      <c r="AC313" s="31"/>
      <c r="AD313" s="31"/>
    </row>
    <row r="314" spans="1:30" x14ac:dyDescent="0.3">
      <c r="A314" s="49"/>
      <c r="AC314" s="31"/>
      <c r="AD314" s="31"/>
    </row>
    <row r="315" spans="1:30" x14ac:dyDescent="0.3">
      <c r="A315" s="49"/>
      <c r="AC315" s="31"/>
      <c r="AD315" s="31"/>
    </row>
    <row r="316" spans="1:30" x14ac:dyDescent="0.3">
      <c r="A316" s="49"/>
      <c r="B316" s="76"/>
      <c r="AC316" s="31"/>
      <c r="AD316" s="31"/>
    </row>
    <row r="317" spans="1:30" x14ac:dyDescent="0.3">
      <c r="A317" s="49"/>
      <c r="AC317" s="31"/>
      <c r="AD317" s="31"/>
    </row>
    <row r="318" spans="1:30" x14ac:dyDescent="0.3">
      <c r="A318" s="49"/>
      <c r="AC318" s="31"/>
      <c r="AD318" s="31"/>
    </row>
    <row r="319" spans="1:30" x14ac:dyDescent="0.3">
      <c r="A319" s="49"/>
      <c r="AC319" s="31"/>
      <c r="AD319" s="31"/>
    </row>
    <row r="320" spans="1:30" x14ac:dyDescent="0.3">
      <c r="A320" s="49"/>
      <c r="AC320" s="31"/>
      <c r="AD320" s="31"/>
    </row>
    <row r="321" spans="1:30" x14ac:dyDescent="0.3">
      <c r="A321" s="49"/>
      <c r="AC321" s="31"/>
      <c r="AD321" s="31"/>
    </row>
    <row r="322" spans="1:30" x14ac:dyDescent="0.3">
      <c r="A322" s="49"/>
      <c r="AC322" s="31"/>
      <c r="AD322" s="31"/>
    </row>
    <row r="323" spans="1:30" x14ac:dyDescent="0.3">
      <c r="A323" s="49"/>
      <c r="AC323" s="31"/>
      <c r="AD323" s="31"/>
    </row>
    <row r="324" spans="1:30" x14ac:dyDescent="0.3">
      <c r="A324" s="49"/>
      <c r="AC324" s="31"/>
      <c r="AD324" s="31"/>
    </row>
    <row r="325" spans="1:30" s="46" customFormat="1" x14ac:dyDescent="0.3">
      <c r="A325" s="49"/>
      <c r="C325" s="62"/>
      <c r="D325" s="63"/>
      <c r="E325" s="52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64"/>
    </row>
    <row r="326" spans="1:30" s="69" customFormat="1" x14ac:dyDescent="0.3">
      <c r="A326" s="61"/>
      <c r="C326" s="66"/>
      <c r="D326" s="63"/>
      <c r="E326" s="67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3"/>
      <c r="Q326" s="53"/>
      <c r="R326" s="53"/>
      <c r="S326" s="53"/>
      <c r="T326" s="53"/>
      <c r="U326" s="53"/>
      <c r="V326" s="53"/>
      <c r="W326" s="59"/>
      <c r="X326" s="59"/>
      <c r="Y326" s="59"/>
      <c r="Z326" s="59"/>
      <c r="AA326" s="59"/>
      <c r="AB326" s="68"/>
    </row>
    <row r="327" spans="1:30" x14ac:dyDescent="0.3">
      <c r="A327" s="52"/>
      <c r="P327" s="53"/>
      <c r="Q327" s="53"/>
      <c r="R327" s="53"/>
      <c r="S327" s="53"/>
      <c r="T327" s="53"/>
      <c r="U327" s="53"/>
      <c r="V327" s="53"/>
      <c r="AC327" s="31"/>
      <c r="AD327" s="31"/>
    </row>
    <row r="328" spans="1:30" x14ac:dyDescent="0.3">
      <c r="B328" s="46"/>
      <c r="C328" s="62"/>
      <c r="H328" s="53"/>
      <c r="P328" s="53"/>
      <c r="Q328" s="53"/>
      <c r="R328" s="53"/>
      <c r="S328" s="53"/>
      <c r="T328" s="53"/>
      <c r="U328" s="53"/>
      <c r="V328" s="53"/>
      <c r="AC328" s="31"/>
      <c r="AD328" s="31"/>
    </row>
    <row r="329" spans="1:30" ht="9.9" customHeight="1" x14ac:dyDescent="0.3">
      <c r="AC329" s="31"/>
      <c r="AD329" s="31"/>
    </row>
    <row r="330" spans="1:30" x14ac:dyDescent="0.3">
      <c r="B330" s="46"/>
      <c r="AC330" s="31"/>
      <c r="AD330" s="31"/>
    </row>
    <row r="331" spans="1:30" s="25" customFormat="1" x14ac:dyDescent="0.3">
      <c r="A331" s="74"/>
      <c r="B331" s="31"/>
      <c r="C331" s="50"/>
      <c r="D331" s="51"/>
      <c r="E331" s="67"/>
      <c r="F331" s="53"/>
      <c r="G331" s="53"/>
      <c r="H331" s="54"/>
      <c r="I331" s="54"/>
      <c r="J331" s="54"/>
      <c r="K331" s="298"/>
      <c r="L331" s="298"/>
      <c r="M331" s="298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</row>
    <row r="332" spans="1:30" s="25" customFormat="1" x14ac:dyDescent="0.3">
      <c r="A332" s="74"/>
      <c r="B332" s="31"/>
      <c r="C332" s="50"/>
      <c r="D332" s="51"/>
      <c r="E332" s="67"/>
      <c r="F332" s="53"/>
      <c r="G332" s="53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</row>
    <row r="333" spans="1:30" s="25" customFormat="1" x14ac:dyDescent="0.3">
      <c r="A333" s="74"/>
      <c r="B333" s="31"/>
      <c r="C333" s="50"/>
      <c r="D333" s="51"/>
      <c r="E333" s="52"/>
      <c r="F333" s="53"/>
      <c r="G333" s="53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</row>
    <row r="334" spans="1:30" x14ac:dyDescent="0.3">
      <c r="AC334" s="31"/>
      <c r="AD334" s="31"/>
    </row>
    <row r="335" spans="1:30" x14ac:dyDescent="0.3">
      <c r="AC335" s="31"/>
      <c r="AD335" s="31"/>
    </row>
    <row r="336" spans="1:30" x14ac:dyDescent="0.3">
      <c r="A336" s="49"/>
      <c r="C336" s="57"/>
      <c r="AC336" s="31"/>
      <c r="AD336" s="31"/>
    </row>
    <row r="337" spans="1:30" x14ac:dyDescent="0.3">
      <c r="A337" s="49"/>
      <c r="AC337" s="31"/>
      <c r="AD337" s="31"/>
    </row>
    <row r="338" spans="1:30" x14ac:dyDescent="0.3">
      <c r="A338" s="49"/>
      <c r="AC338" s="31"/>
      <c r="AD338" s="31"/>
    </row>
    <row r="339" spans="1:30" x14ac:dyDescent="0.3">
      <c r="A339" s="49"/>
      <c r="AC339" s="31"/>
      <c r="AD339" s="31"/>
    </row>
    <row r="340" spans="1:30" x14ac:dyDescent="0.3">
      <c r="A340" s="49"/>
      <c r="B340" s="77"/>
      <c r="AC340" s="31"/>
      <c r="AD340" s="31"/>
    </row>
    <row r="341" spans="1:30" x14ac:dyDescent="0.3">
      <c r="A341" s="49"/>
      <c r="AC341" s="31"/>
      <c r="AD341" s="31"/>
    </row>
    <row r="342" spans="1:30" x14ac:dyDescent="0.3">
      <c r="A342" s="49"/>
      <c r="AC342" s="31"/>
      <c r="AD342" s="31"/>
    </row>
    <row r="343" spans="1:30" x14ac:dyDescent="0.3">
      <c r="A343" s="49"/>
      <c r="AC343" s="31"/>
      <c r="AD343" s="31"/>
    </row>
    <row r="344" spans="1:30" x14ac:dyDescent="0.3">
      <c r="A344" s="49"/>
      <c r="AC344" s="31"/>
      <c r="AD344" s="31"/>
    </row>
    <row r="345" spans="1:30" x14ac:dyDescent="0.3">
      <c r="A345" s="49"/>
      <c r="AC345" s="31"/>
      <c r="AD345" s="31"/>
    </row>
    <row r="346" spans="1:30" x14ac:dyDescent="0.3">
      <c r="A346" s="49"/>
      <c r="AC346" s="31"/>
      <c r="AD346" s="31"/>
    </row>
    <row r="347" spans="1:30" x14ac:dyDescent="0.3">
      <c r="A347" s="49"/>
      <c r="P347" s="71"/>
      <c r="Q347" s="71"/>
      <c r="R347" s="71"/>
      <c r="S347" s="71"/>
      <c r="T347" s="71"/>
      <c r="U347" s="71"/>
      <c r="V347" s="71"/>
      <c r="AC347" s="31"/>
      <c r="AD347" s="31"/>
    </row>
    <row r="348" spans="1:30" s="73" customFormat="1" x14ac:dyDescent="0.3">
      <c r="A348" s="49"/>
      <c r="B348" s="31"/>
      <c r="C348" s="50"/>
      <c r="D348" s="51"/>
      <c r="E348" s="52"/>
      <c r="F348" s="53"/>
      <c r="G348" s="53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71"/>
      <c r="X348" s="71"/>
      <c r="Y348" s="71"/>
      <c r="Z348" s="71"/>
      <c r="AA348" s="71"/>
      <c r="AB348" s="72"/>
    </row>
    <row r="349" spans="1:30" x14ac:dyDescent="0.3">
      <c r="A349" s="49"/>
      <c r="AC349" s="31"/>
      <c r="AD349" s="31"/>
    </row>
    <row r="350" spans="1:30" x14ac:dyDescent="0.3">
      <c r="A350" s="49"/>
      <c r="AC350" s="31"/>
      <c r="AD350" s="31"/>
    </row>
    <row r="351" spans="1:30" x14ac:dyDescent="0.3">
      <c r="A351" s="49"/>
      <c r="AC351" s="31"/>
      <c r="AD351" s="31"/>
    </row>
    <row r="352" spans="1:30" x14ac:dyDescent="0.3">
      <c r="A352" s="49"/>
      <c r="AC352" s="31"/>
      <c r="AD352" s="31"/>
    </row>
    <row r="353" spans="1:30" x14ac:dyDescent="0.3">
      <c r="A353" s="49"/>
      <c r="AC353" s="31"/>
      <c r="AD353" s="31"/>
    </row>
    <row r="354" spans="1:30" x14ac:dyDescent="0.3">
      <c r="A354" s="49"/>
      <c r="AC354" s="31"/>
      <c r="AD354" s="31"/>
    </row>
    <row r="355" spans="1:30" s="25" customFormat="1" x14ac:dyDescent="0.3">
      <c r="A355" s="49"/>
      <c r="B355" s="31"/>
      <c r="C355" s="50"/>
      <c r="D355" s="51"/>
      <c r="E355" s="52"/>
      <c r="F355" s="53"/>
      <c r="G355" s="53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</row>
    <row r="356" spans="1:30" s="25" customFormat="1" x14ac:dyDescent="0.3">
      <c r="A356" s="49"/>
      <c r="B356" s="31"/>
      <c r="C356" s="50"/>
      <c r="D356" s="51"/>
      <c r="E356" s="52"/>
      <c r="F356" s="53"/>
      <c r="G356" s="53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</row>
    <row r="357" spans="1:30" x14ac:dyDescent="0.3">
      <c r="A357" s="49"/>
      <c r="AC357" s="31"/>
      <c r="AD357" s="31"/>
    </row>
    <row r="358" spans="1:30" x14ac:dyDescent="0.3">
      <c r="A358" s="49"/>
      <c r="AC358" s="31"/>
      <c r="AD358" s="31"/>
    </row>
    <row r="359" spans="1:30" x14ac:dyDescent="0.3">
      <c r="A359" s="49"/>
      <c r="AC359" s="31"/>
      <c r="AD359" s="31"/>
    </row>
    <row r="360" spans="1:30" x14ac:dyDescent="0.3">
      <c r="A360" s="49"/>
      <c r="AC360" s="31"/>
      <c r="AD360" s="31"/>
    </row>
    <row r="361" spans="1:30" x14ac:dyDescent="0.3">
      <c r="A361" s="49"/>
      <c r="AC361" s="31"/>
      <c r="AD361" s="31"/>
    </row>
    <row r="362" spans="1:30" x14ac:dyDescent="0.3">
      <c r="A362" s="49"/>
      <c r="AC362" s="31"/>
      <c r="AD362" s="31"/>
    </row>
    <row r="363" spans="1:30" x14ac:dyDescent="0.3">
      <c r="A363" s="49"/>
      <c r="AC363" s="31"/>
      <c r="AD363" s="31"/>
    </row>
    <row r="364" spans="1:30" x14ac:dyDescent="0.3">
      <c r="A364" s="49"/>
      <c r="AC364" s="31"/>
      <c r="AD364" s="31"/>
    </row>
    <row r="365" spans="1:30" x14ac:dyDescent="0.3">
      <c r="A365" s="49"/>
      <c r="AC365" s="31"/>
      <c r="AD365" s="31"/>
    </row>
    <row r="366" spans="1:30" s="46" customFormat="1" x14ac:dyDescent="0.3">
      <c r="A366" s="61"/>
      <c r="C366" s="62"/>
      <c r="D366" s="63"/>
      <c r="E366" s="52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64"/>
    </row>
    <row r="367" spans="1:30" s="73" customFormat="1" x14ac:dyDescent="0.3">
      <c r="A367" s="60"/>
      <c r="C367" s="70"/>
      <c r="D367" s="78"/>
      <c r="E367" s="67"/>
      <c r="F367" s="59"/>
      <c r="G367" s="59"/>
      <c r="H367" s="71"/>
      <c r="I367" s="71"/>
      <c r="J367" s="71"/>
      <c r="K367" s="71"/>
      <c r="L367" s="71"/>
      <c r="M367" s="71"/>
      <c r="N367" s="71"/>
      <c r="O367" s="71"/>
      <c r="P367" s="54"/>
      <c r="Q367" s="54"/>
      <c r="R367" s="54"/>
      <c r="S367" s="54"/>
      <c r="T367" s="54"/>
      <c r="U367" s="54"/>
      <c r="V367" s="54"/>
      <c r="W367" s="71"/>
      <c r="X367" s="71"/>
      <c r="Y367" s="71"/>
      <c r="Z367" s="71"/>
      <c r="AA367" s="71"/>
      <c r="AB367" s="72"/>
    </row>
    <row r="368" spans="1:30" s="73" customFormat="1" x14ac:dyDescent="0.3">
      <c r="A368" s="60"/>
      <c r="B368" s="58"/>
      <c r="C368" s="70"/>
      <c r="D368" s="78"/>
      <c r="E368" s="67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2"/>
    </row>
    <row r="369" spans="1:30" x14ac:dyDescent="0.3">
      <c r="AC369" s="31"/>
      <c r="AD369" s="31"/>
    </row>
    <row r="370" spans="1:30" s="46" customFormat="1" x14ac:dyDescent="0.3">
      <c r="A370" s="79"/>
      <c r="C370" s="62"/>
      <c r="D370" s="63"/>
      <c r="E370" s="52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64"/>
    </row>
    <row r="371" spans="1:30" s="46" customFormat="1" x14ac:dyDescent="0.3">
      <c r="A371" s="79"/>
      <c r="C371" s="62"/>
      <c r="D371" s="63"/>
      <c r="E371" s="52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64"/>
    </row>
    <row r="372" spans="1:30" x14ac:dyDescent="0.3">
      <c r="B372" s="46"/>
      <c r="C372" s="62"/>
      <c r="H372" s="53"/>
      <c r="P372" s="53"/>
      <c r="Q372" s="53"/>
      <c r="R372" s="53"/>
      <c r="S372" s="53"/>
      <c r="T372" s="53"/>
      <c r="U372" s="53"/>
      <c r="V372" s="53"/>
      <c r="AC372" s="31"/>
      <c r="AD372" s="31"/>
    </row>
    <row r="373" spans="1:30" ht="9.9" customHeight="1" x14ac:dyDescent="0.3">
      <c r="AC373" s="31"/>
      <c r="AD373" s="31"/>
    </row>
    <row r="374" spans="1:30" x14ac:dyDescent="0.3">
      <c r="B374" s="46"/>
      <c r="AC374" s="31"/>
      <c r="AD374" s="31"/>
    </row>
    <row r="375" spans="1:30" s="25" customFormat="1" ht="15" customHeight="1" x14ac:dyDescent="0.3">
      <c r="A375" s="74"/>
      <c r="B375" s="31"/>
      <c r="C375" s="50"/>
      <c r="D375" s="51"/>
      <c r="E375" s="67"/>
      <c r="F375" s="53"/>
      <c r="G375" s="53"/>
      <c r="H375" s="54"/>
      <c r="I375" s="54"/>
      <c r="J375" s="54"/>
      <c r="K375" s="298"/>
      <c r="L375" s="298"/>
      <c r="M375" s="298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</row>
    <row r="376" spans="1:30" s="25" customFormat="1" x14ac:dyDescent="0.3">
      <c r="A376" s="74"/>
      <c r="B376" s="31"/>
      <c r="C376" s="50"/>
      <c r="D376" s="51"/>
      <c r="E376" s="67"/>
      <c r="F376" s="53"/>
      <c r="G376" s="53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</row>
    <row r="377" spans="1:30" s="25" customFormat="1" x14ac:dyDescent="0.3">
      <c r="A377" s="74"/>
      <c r="B377" s="31"/>
      <c r="C377" s="50"/>
      <c r="D377" s="51"/>
      <c r="E377" s="52"/>
      <c r="F377" s="53"/>
      <c r="G377" s="53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</row>
    <row r="378" spans="1:30" x14ac:dyDescent="0.3">
      <c r="AC378" s="31"/>
      <c r="AD378" s="31"/>
    </row>
    <row r="379" spans="1:30" x14ac:dyDescent="0.3">
      <c r="AC379" s="31"/>
      <c r="AD379" s="31"/>
    </row>
    <row r="380" spans="1:30" x14ac:dyDescent="0.3">
      <c r="A380" s="49"/>
      <c r="AC380" s="31"/>
      <c r="AD380" s="31"/>
    </row>
    <row r="381" spans="1:30" x14ac:dyDescent="0.3">
      <c r="A381" s="49"/>
      <c r="AC381" s="31"/>
      <c r="AD381" s="31"/>
    </row>
    <row r="382" spans="1:30" x14ac:dyDescent="0.3">
      <c r="A382" s="49"/>
      <c r="AC382" s="31"/>
      <c r="AD382" s="31"/>
    </row>
    <row r="383" spans="1:30" x14ac:dyDescent="0.3">
      <c r="A383" s="49"/>
      <c r="AC383" s="31"/>
      <c r="AD383" s="31"/>
    </row>
    <row r="384" spans="1:30" x14ac:dyDescent="0.3">
      <c r="A384" s="49"/>
      <c r="AC384" s="31"/>
      <c r="AD384" s="31"/>
    </row>
    <row r="385" spans="1:30" x14ac:dyDescent="0.3">
      <c r="A385" s="49"/>
      <c r="AC385" s="31"/>
      <c r="AD385" s="31"/>
    </row>
    <row r="386" spans="1:30" x14ac:dyDescent="0.3">
      <c r="A386" s="49"/>
      <c r="AC386" s="31"/>
      <c r="AD386" s="31"/>
    </row>
    <row r="387" spans="1:30" x14ac:dyDescent="0.3">
      <c r="A387" s="49"/>
      <c r="C387" s="57"/>
      <c r="AC387" s="31"/>
      <c r="AD387" s="31"/>
    </row>
    <row r="388" spans="1:30" x14ac:dyDescent="0.3">
      <c r="A388" s="49"/>
      <c r="AC388" s="31"/>
      <c r="AD388" s="31"/>
    </row>
    <row r="389" spans="1:30" x14ac:dyDescent="0.3">
      <c r="A389" s="49"/>
      <c r="AC389" s="31"/>
      <c r="AD389" s="31"/>
    </row>
    <row r="390" spans="1:30" x14ac:dyDescent="0.3">
      <c r="A390" s="49"/>
      <c r="AC390" s="31"/>
      <c r="AD390" s="31"/>
    </row>
    <row r="391" spans="1:30" x14ac:dyDescent="0.3">
      <c r="A391" s="49"/>
      <c r="AC391" s="31"/>
      <c r="AD391" s="31"/>
    </row>
    <row r="392" spans="1:30" x14ac:dyDescent="0.3">
      <c r="A392" s="49"/>
      <c r="AC392" s="31"/>
      <c r="AD392" s="31"/>
    </row>
    <row r="393" spans="1:30" x14ac:dyDescent="0.3">
      <c r="A393" s="49"/>
      <c r="AC393" s="31"/>
      <c r="AD393" s="31"/>
    </row>
    <row r="394" spans="1:30" x14ac:dyDescent="0.3">
      <c r="A394" s="49"/>
      <c r="AC394" s="31"/>
      <c r="AD394" s="31"/>
    </row>
    <row r="395" spans="1:30" x14ac:dyDescent="0.3">
      <c r="A395" s="49"/>
      <c r="AC395" s="31"/>
      <c r="AD395" s="31"/>
    </row>
    <row r="396" spans="1:30" x14ac:dyDescent="0.3">
      <c r="A396" s="49"/>
      <c r="AC396" s="31"/>
      <c r="AD396" s="31"/>
    </row>
    <row r="397" spans="1:30" x14ac:dyDescent="0.3">
      <c r="A397" s="49"/>
      <c r="AC397" s="31"/>
      <c r="AD397" s="31"/>
    </row>
    <row r="398" spans="1:30" x14ac:dyDescent="0.3">
      <c r="A398" s="49"/>
      <c r="C398" s="80"/>
      <c r="AC398" s="31"/>
      <c r="AD398" s="31"/>
    </row>
    <row r="399" spans="1:30" x14ac:dyDescent="0.3">
      <c r="A399" s="49"/>
      <c r="AC399" s="31"/>
      <c r="AD399" s="31"/>
    </row>
    <row r="400" spans="1:30" x14ac:dyDescent="0.3">
      <c r="A400" s="49"/>
      <c r="AC400" s="31"/>
      <c r="AD400" s="31"/>
    </row>
    <row r="401" spans="1:30" x14ac:dyDescent="0.3">
      <c r="A401" s="49"/>
      <c r="AC401" s="31"/>
      <c r="AD401" s="31"/>
    </row>
    <row r="402" spans="1:30" x14ac:dyDescent="0.3">
      <c r="A402" s="49"/>
      <c r="AC402" s="31"/>
      <c r="AD402" s="31"/>
    </row>
    <row r="403" spans="1:30" x14ac:dyDescent="0.3">
      <c r="A403" s="49"/>
      <c r="AC403" s="31"/>
      <c r="AD403" s="31"/>
    </row>
    <row r="404" spans="1:30" x14ac:dyDescent="0.3">
      <c r="A404" s="49"/>
      <c r="AC404" s="31"/>
      <c r="AD404" s="31"/>
    </row>
    <row r="405" spans="1:30" x14ac:dyDescent="0.3">
      <c r="A405" s="49"/>
      <c r="AC405" s="31"/>
      <c r="AD405" s="31"/>
    </row>
    <row r="406" spans="1:30" x14ac:dyDescent="0.3">
      <c r="A406" s="49"/>
      <c r="B406" s="76"/>
      <c r="AC406" s="31"/>
      <c r="AD406" s="31"/>
    </row>
    <row r="407" spans="1:30" x14ac:dyDescent="0.3">
      <c r="A407" s="49"/>
      <c r="AC407" s="31"/>
      <c r="AD407" s="31"/>
    </row>
    <row r="408" spans="1:30" x14ac:dyDescent="0.3">
      <c r="A408" s="49"/>
      <c r="AC408" s="31"/>
      <c r="AD408" s="31"/>
    </row>
    <row r="409" spans="1:30" x14ac:dyDescent="0.3">
      <c r="A409" s="49"/>
      <c r="AC409" s="31"/>
      <c r="AD409" s="31"/>
    </row>
    <row r="410" spans="1:30" x14ac:dyDescent="0.3">
      <c r="A410" s="49"/>
      <c r="AC410" s="31"/>
      <c r="AD410" s="31"/>
    </row>
    <row r="411" spans="1:30" s="46" customFormat="1" x14ac:dyDescent="0.3">
      <c r="A411" s="61"/>
      <c r="C411" s="62"/>
      <c r="D411" s="63"/>
      <c r="E411" s="52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64"/>
    </row>
    <row r="412" spans="1:30" s="73" customFormat="1" x14ac:dyDescent="0.3">
      <c r="A412" s="60"/>
      <c r="C412" s="70"/>
      <c r="D412" s="78"/>
      <c r="E412" s="67"/>
      <c r="F412" s="59"/>
      <c r="G412" s="59"/>
      <c r="H412" s="71"/>
      <c r="I412" s="71"/>
      <c r="J412" s="71"/>
      <c r="K412" s="71"/>
      <c r="L412" s="71"/>
      <c r="M412" s="71"/>
      <c r="N412" s="71"/>
      <c r="O412" s="71"/>
      <c r="P412" s="54"/>
      <c r="Q412" s="54"/>
      <c r="R412" s="54"/>
      <c r="S412" s="54"/>
      <c r="T412" s="54"/>
      <c r="U412" s="54"/>
      <c r="V412" s="54"/>
      <c r="W412" s="71"/>
      <c r="X412" s="71"/>
      <c r="Y412" s="71"/>
      <c r="Z412" s="71"/>
      <c r="AA412" s="71"/>
      <c r="AB412" s="72"/>
    </row>
    <row r="413" spans="1:30" s="73" customFormat="1" x14ac:dyDescent="0.3">
      <c r="A413" s="60"/>
      <c r="B413" s="58"/>
      <c r="C413" s="70"/>
      <c r="D413" s="78"/>
      <c r="E413" s="67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2"/>
    </row>
    <row r="414" spans="1:30" s="46" customFormat="1" x14ac:dyDescent="0.3">
      <c r="A414" s="79"/>
      <c r="C414" s="62"/>
      <c r="D414" s="63"/>
      <c r="E414" s="52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64"/>
    </row>
    <row r="415" spans="1:30" x14ac:dyDescent="0.3">
      <c r="B415" s="46"/>
      <c r="C415" s="62"/>
      <c r="H415" s="53"/>
      <c r="P415" s="53"/>
      <c r="Q415" s="53"/>
      <c r="R415" s="53"/>
      <c r="S415" s="53"/>
      <c r="T415" s="53"/>
      <c r="U415" s="53"/>
      <c r="V415" s="53"/>
      <c r="AC415" s="31"/>
      <c r="AD415" s="31"/>
    </row>
    <row r="416" spans="1:30" ht="9.9" customHeight="1" x14ac:dyDescent="0.3">
      <c r="AC416" s="31"/>
      <c r="AD416" s="31"/>
    </row>
    <row r="417" spans="1:30" x14ac:dyDescent="0.3">
      <c r="B417" s="46"/>
      <c r="AC417" s="31"/>
      <c r="AD417" s="31"/>
    </row>
    <row r="418" spans="1:30" s="25" customFormat="1" ht="15" customHeight="1" x14ac:dyDescent="0.3">
      <c r="A418" s="74"/>
      <c r="B418" s="31"/>
      <c r="C418" s="50"/>
      <c r="D418" s="51"/>
      <c r="E418" s="67"/>
      <c r="F418" s="53"/>
      <c r="G418" s="53"/>
      <c r="H418" s="54"/>
      <c r="I418" s="54"/>
      <c r="J418" s="54"/>
      <c r="K418" s="298"/>
      <c r="L418" s="298"/>
      <c r="M418" s="298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</row>
    <row r="419" spans="1:30" s="25" customFormat="1" x14ac:dyDescent="0.3">
      <c r="A419" s="74"/>
      <c r="B419" s="31"/>
      <c r="C419" s="50"/>
      <c r="D419" s="51"/>
      <c r="E419" s="67"/>
      <c r="F419" s="53"/>
      <c r="G419" s="53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</row>
    <row r="420" spans="1:30" s="25" customFormat="1" x14ac:dyDescent="0.3">
      <c r="A420" s="74"/>
      <c r="B420" s="31"/>
      <c r="C420" s="50"/>
      <c r="D420" s="51"/>
      <c r="E420" s="52"/>
      <c r="F420" s="53"/>
      <c r="G420" s="53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</row>
    <row r="421" spans="1:30" s="73" customFormat="1" x14ac:dyDescent="0.3">
      <c r="A421" s="60"/>
      <c r="B421" s="58"/>
      <c r="C421" s="70"/>
      <c r="D421" s="78"/>
      <c r="E421" s="67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2"/>
    </row>
    <row r="422" spans="1:30" s="73" customFormat="1" x14ac:dyDescent="0.3">
      <c r="A422" s="60"/>
      <c r="B422" s="58"/>
      <c r="C422" s="70"/>
      <c r="D422" s="78"/>
      <c r="E422" s="67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71"/>
      <c r="Y422" s="71"/>
      <c r="Z422" s="71"/>
      <c r="AA422" s="71"/>
      <c r="AB422" s="72"/>
    </row>
    <row r="423" spans="1:30" x14ac:dyDescent="0.3">
      <c r="A423" s="49"/>
      <c r="B423" s="76"/>
      <c r="C423" s="57"/>
      <c r="D423" s="81"/>
      <c r="AC423" s="31"/>
      <c r="AD423" s="31"/>
    </row>
    <row r="424" spans="1:30" x14ac:dyDescent="0.3">
      <c r="A424" s="49"/>
      <c r="B424" s="76"/>
      <c r="C424" s="57"/>
      <c r="D424" s="82"/>
      <c r="AC424" s="31"/>
      <c r="AD424" s="31"/>
    </row>
    <row r="425" spans="1:30" x14ac:dyDescent="0.3">
      <c r="A425" s="49"/>
      <c r="B425" s="76"/>
      <c r="C425" s="57"/>
      <c r="D425" s="82"/>
      <c r="AC425" s="31"/>
      <c r="AD425" s="31"/>
    </row>
    <row r="426" spans="1:30" x14ac:dyDescent="0.3">
      <c r="A426" s="49"/>
      <c r="B426" s="76"/>
      <c r="C426" s="57"/>
      <c r="D426" s="82"/>
      <c r="AC426" s="31"/>
      <c r="AD426" s="31"/>
    </row>
    <row r="427" spans="1:30" x14ac:dyDescent="0.3">
      <c r="A427" s="49"/>
      <c r="B427" s="76"/>
      <c r="C427" s="57"/>
      <c r="D427" s="82"/>
      <c r="AC427" s="31"/>
      <c r="AD427" s="31"/>
    </row>
    <row r="428" spans="1:30" x14ac:dyDescent="0.3">
      <c r="A428" s="49"/>
      <c r="B428" s="76"/>
      <c r="C428" s="57"/>
      <c r="D428" s="82"/>
      <c r="AC428" s="31"/>
      <c r="AD428" s="31"/>
    </row>
    <row r="429" spans="1:30" x14ac:dyDescent="0.3">
      <c r="A429" s="49"/>
      <c r="B429" s="76"/>
      <c r="C429" s="57"/>
      <c r="D429" s="82"/>
      <c r="AC429" s="31"/>
      <c r="AD429" s="31"/>
    </row>
    <row r="430" spans="1:30" x14ac:dyDescent="0.3">
      <c r="A430" s="49"/>
      <c r="D430" s="82"/>
      <c r="AC430" s="31"/>
      <c r="AD430" s="31"/>
    </row>
    <row r="431" spans="1:30" x14ac:dyDescent="0.3">
      <c r="A431" s="49"/>
      <c r="D431" s="82"/>
      <c r="AC431" s="31"/>
      <c r="AD431" s="31"/>
    </row>
    <row r="432" spans="1:30" x14ac:dyDescent="0.3">
      <c r="A432" s="49"/>
      <c r="D432" s="82"/>
      <c r="AC432" s="31"/>
      <c r="AD432" s="31"/>
    </row>
    <row r="433" spans="1:30" x14ac:dyDescent="0.3">
      <c r="A433" s="49"/>
      <c r="B433" s="76"/>
      <c r="C433" s="57"/>
      <c r="D433" s="82"/>
      <c r="AC433" s="31"/>
      <c r="AD433" s="31"/>
    </row>
    <row r="434" spans="1:30" x14ac:dyDescent="0.3">
      <c r="A434" s="49"/>
      <c r="B434" s="76"/>
      <c r="D434" s="82"/>
      <c r="AC434" s="31"/>
      <c r="AD434" s="31"/>
    </row>
    <row r="435" spans="1:30" x14ac:dyDescent="0.3">
      <c r="A435" s="49"/>
      <c r="B435" s="76"/>
      <c r="C435" s="57"/>
      <c r="D435" s="82"/>
      <c r="AC435" s="31"/>
      <c r="AD435" s="31"/>
    </row>
    <row r="436" spans="1:30" x14ac:dyDescent="0.3">
      <c r="A436" s="49"/>
      <c r="B436" s="76"/>
      <c r="C436" s="57"/>
      <c r="D436" s="82"/>
      <c r="AC436" s="31"/>
      <c r="AD436" s="31"/>
    </row>
    <row r="437" spans="1:30" x14ac:dyDescent="0.3">
      <c r="A437" s="49"/>
      <c r="B437" s="76"/>
      <c r="C437" s="57"/>
      <c r="D437" s="82"/>
      <c r="AC437" s="31"/>
      <c r="AD437" s="31"/>
    </row>
    <row r="438" spans="1:30" x14ac:dyDescent="0.3">
      <c r="A438" s="49"/>
      <c r="B438" s="76"/>
      <c r="C438" s="57"/>
      <c r="D438" s="82"/>
      <c r="AC438" s="31"/>
      <c r="AD438" s="31"/>
    </row>
    <row r="439" spans="1:30" x14ac:dyDescent="0.3">
      <c r="A439" s="49"/>
      <c r="B439" s="76"/>
      <c r="C439" s="57"/>
      <c r="D439" s="82"/>
      <c r="AC439" s="31"/>
      <c r="AD439" s="31"/>
    </row>
    <row r="440" spans="1:30" s="73" customFormat="1" x14ac:dyDescent="0.3">
      <c r="A440" s="49"/>
      <c r="B440" s="76"/>
      <c r="C440" s="57"/>
      <c r="D440" s="51"/>
      <c r="E440" s="67"/>
      <c r="F440" s="53"/>
      <c r="G440" s="53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71"/>
      <c r="X440" s="71"/>
      <c r="Y440" s="71"/>
      <c r="Z440" s="71"/>
      <c r="AA440" s="71"/>
      <c r="AB440" s="72"/>
    </row>
    <row r="441" spans="1:30" s="73" customFormat="1" x14ac:dyDescent="0.3">
      <c r="A441" s="49"/>
      <c r="B441" s="76"/>
      <c r="C441" s="57"/>
      <c r="D441" s="51"/>
      <c r="E441" s="67"/>
      <c r="F441" s="53"/>
      <c r="G441" s="53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71"/>
      <c r="X441" s="71"/>
      <c r="Y441" s="71"/>
      <c r="Z441" s="71"/>
      <c r="AA441" s="71"/>
      <c r="AB441" s="72"/>
    </row>
    <row r="442" spans="1:30" s="73" customFormat="1" x14ac:dyDescent="0.3">
      <c r="A442" s="49"/>
      <c r="B442" s="31"/>
      <c r="C442" s="50"/>
      <c r="D442" s="51"/>
      <c r="E442" s="52"/>
      <c r="F442" s="53"/>
      <c r="G442" s="53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71"/>
      <c r="X442" s="71"/>
      <c r="Y442" s="71"/>
      <c r="Z442" s="71"/>
      <c r="AA442" s="71"/>
      <c r="AB442" s="72"/>
    </row>
    <row r="443" spans="1:30" s="73" customFormat="1" x14ac:dyDescent="0.3">
      <c r="A443" s="49"/>
      <c r="B443" s="76"/>
      <c r="C443" s="57"/>
      <c r="D443" s="51"/>
      <c r="E443" s="67"/>
      <c r="F443" s="53"/>
      <c r="G443" s="53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71"/>
      <c r="X443" s="71"/>
      <c r="Y443" s="71"/>
      <c r="Z443" s="71"/>
      <c r="AA443" s="71"/>
      <c r="AB443" s="72"/>
    </row>
    <row r="444" spans="1:30" s="73" customFormat="1" x14ac:dyDescent="0.3">
      <c r="A444" s="49"/>
      <c r="B444" s="76"/>
      <c r="C444" s="57"/>
      <c r="D444" s="51"/>
      <c r="E444" s="67"/>
      <c r="F444" s="53"/>
      <c r="G444" s="53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71"/>
      <c r="X444" s="71"/>
      <c r="Y444" s="71"/>
      <c r="Z444" s="71"/>
      <c r="AA444" s="71"/>
      <c r="AB444" s="72"/>
    </row>
    <row r="445" spans="1:30" s="73" customFormat="1" x14ac:dyDescent="0.3">
      <c r="A445" s="49"/>
      <c r="B445" s="76"/>
      <c r="C445" s="57"/>
      <c r="D445" s="51"/>
      <c r="E445" s="67"/>
      <c r="F445" s="53"/>
      <c r="G445" s="53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71"/>
      <c r="X445" s="71"/>
      <c r="Y445" s="71"/>
      <c r="Z445" s="71"/>
      <c r="AA445" s="71"/>
      <c r="AB445" s="72"/>
    </row>
    <row r="446" spans="1:30" s="73" customFormat="1" x14ac:dyDescent="0.3">
      <c r="A446" s="49"/>
      <c r="B446" s="76"/>
      <c r="C446" s="57"/>
      <c r="D446" s="51"/>
      <c r="E446" s="67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71"/>
      <c r="X446" s="71"/>
      <c r="Y446" s="71"/>
      <c r="Z446" s="71"/>
      <c r="AA446" s="71"/>
      <c r="AB446" s="72"/>
    </row>
    <row r="447" spans="1:30" s="73" customFormat="1" x14ac:dyDescent="0.3">
      <c r="A447" s="49"/>
      <c r="B447" s="76"/>
      <c r="C447" s="57"/>
      <c r="D447" s="51"/>
      <c r="E447" s="67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71"/>
      <c r="X447" s="71"/>
      <c r="Y447" s="71"/>
      <c r="Z447" s="71"/>
      <c r="AA447" s="71"/>
      <c r="AB447" s="72"/>
    </row>
    <row r="448" spans="1:30" s="73" customFormat="1" x14ac:dyDescent="0.3">
      <c r="A448" s="49"/>
      <c r="B448" s="31"/>
      <c r="C448" s="31"/>
      <c r="D448" s="56"/>
      <c r="F448" s="54"/>
      <c r="G448" s="54"/>
      <c r="H448" s="71"/>
      <c r="I448" s="71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71"/>
      <c r="X448" s="71"/>
      <c r="Y448" s="71"/>
      <c r="Z448" s="71"/>
      <c r="AA448" s="71"/>
      <c r="AB448" s="72"/>
    </row>
    <row r="449" spans="1:34" s="73" customFormat="1" x14ac:dyDescent="0.3">
      <c r="A449" s="49"/>
      <c r="B449" s="31"/>
      <c r="C449" s="50"/>
      <c r="D449" s="51"/>
      <c r="E449" s="52"/>
      <c r="F449" s="53"/>
      <c r="G449" s="53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71"/>
      <c r="X449" s="71"/>
      <c r="Y449" s="71"/>
      <c r="Z449" s="71"/>
      <c r="AA449" s="71"/>
      <c r="AB449" s="72"/>
    </row>
    <row r="450" spans="1:34" s="73" customFormat="1" x14ac:dyDescent="0.3">
      <c r="A450" s="49"/>
      <c r="B450" s="76"/>
      <c r="C450" s="57"/>
      <c r="D450" s="51"/>
      <c r="E450" s="67"/>
      <c r="F450" s="53"/>
      <c r="G450" s="53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71"/>
      <c r="X450" s="71"/>
      <c r="Y450" s="71"/>
      <c r="Z450" s="71"/>
      <c r="AA450" s="71"/>
      <c r="AB450" s="72"/>
    </row>
    <row r="451" spans="1:34" s="73" customFormat="1" x14ac:dyDescent="0.3">
      <c r="A451" s="49"/>
      <c r="B451" s="76"/>
      <c r="C451" s="57"/>
      <c r="D451" s="51"/>
      <c r="E451" s="67"/>
      <c r="F451" s="53"/>
      <c r="G451" s="53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71"/>
      <c r="Y451" s="71"/>
      <c r="Z451" s="54"/>
      <c r="AA451" s="54"/>
      <c r="AB451" s="55"/>
      <c r="AC451" s="31"/>
      <c r="AD451" s="31"/>
      <c r="AE451" s="31"/>
      <c r="AF451" s="31"/>
      <c r="AG451" s="31"/>
      <c r="AH451" s="31"/>
    </row>
    <row r="452" spans="1:34" x14ac:dyDescent="0.3">
      <c r="A452" s="49"/>
      <c r="C452" s="31"/>
      <c r="D452" s="82"/>
      <c r="F452" s="54"/>
      <c r="G452" s="54"/>
      <c r="AC452" s="31"/>
      <c r="AD452" s="31"/>
    </row>
    <row r="453" spans="1:34" s="69" customFormat="1" x14ac:dyDescent="0.3">
      <c r="A453" s="61"/>
      <c r="B453" s="65"/>
      <c r="D453" s="83"/>
      <c r="E453" s="67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9"/>
      <c r="Y453" s="59"/>
      <c r="Z453" s="59"/>
      <c r="AA453" s="59"/>
      <c r="AB453" s="68"/>
    </row>
    <row r="454" spans="1:34" s="73" customFormat="1" x14ac:dyDescent="0.3">
      <c r="A454" s="60"/>
      <c r="C454" s="70"/>
      <c r="D454" s="78"/>
      <c r="E454" s="67"/>
      <c r="F454" s="59"/>
      <c r="G454" s="59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2"/>
    </row>
    <row r="455" spans="1:34" s="73" customFormat="1" x14ac:dyDescent="0.3">
      <c r="A455" s="60"/>
      <c r="C455" s="70"/>
      <c r="D455" s="78"/>
      <c r="E455" s="67"/>
      <c r="F455" s="59"/>
      <c r="G455" s="59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2"/>
    </row>
    <row r="456" spans="1:34" s="46" customFormat="1" x14ac:dyDescent="0.3">
      <c r="A456" s="79"/>
      <c r="C456" s="62"/>
      <c r="D456" s="63"/>
      <c r="E456" s="52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64"/>
    </row>
    <row r="457" spans="1:34" x14ac:dyDescent="0.3">
      <c r="B457" s="46"/>
      <c r="C457" s="62"/>
      <c r="H457" s="53"/>
      <c r="P457" s="53"/>
      <c r="Q457" s="53"/>
      <c r="R457" s="53"/>
      <c r="S457" s="53"/>
      <c r="T457" s="53"/>
      <c r="U457" s="53"/>
      <c r="V457" s="53"/>
      <c r="AC457" s="31"/>
      <c r="AD457" s="31"/>
    </row>
    <row r="458" spans="1:34" ht="9.9" customHeight="1" x14ac:dyDescent="0.3">
      <c r="AC458" s="31"/>
      <c r="AD458" s="31"/>
    </row>
    <row r="459" spans="1:34" x14ac:dyDescent="0.3">
      <c r="B459" s="46"/>
      <c r="AC459" s="31"/>
      <c r="AD459" s="31"/>
    </row>
    <row r="460" spans="1:34" s="25" customFormat="1" ht="15" customHeight="1" x14ac:dyDescent="0.3">
      <c r="A460" s="74"/>
      <c r="B460" s="31"/>
      <c r="C460" s="50"/>
      <c r="D460" s="51"/>
      <c r="E460" s="67"/>
      <c r="F460" s="53"/>
      <c r="G460" s="53"/>
      <c r="H460" s="54"/>
      <c r="I460" s="54"/>
      <c r="J460" s="54"/>
      <c r="K460" s="298"/>
      <c r="L460" s="298"/>
      <c r="M460" s="298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</row>
    <row r="461" spans="1:34" s="25" customFormat="1" x14ac:dyDescent="0.3">
      <c r="A461" s="74"/>
      <c r="B461" s="31"/>
      <c r="C461" s="50"/>
      <c r="D461" s="51"/>
      <c r="E461" s="67"/>
      <c r="F461" s="53"/>
      <c r="G461" s="53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</row>
    <row r="462" spans="1:34" s="25" customFormat="1" x14ac:dyDescent="0.3">
      <c r="A462" s="74"/>
      <c r="B462" s="31"/>
      <c r="C462" s="50"/>
      <c r="D462" s="51"/>
      <c r="E462" s="52"/>
      <c r="F462" s="53"/>
      <c r="G462" s="53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</row>
    <row r="463" spans="1:34" s="73" customFormat="1" x14ac:dyDescent="0.3">
      <c r="A463" s="60"/>
      <c r="B463" s="58"/>
      <c r="C463" s="70"/>
      <c r="D463" s="78"/>
      <c r="E463" s="67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2"/>
    </row>
    <row r="464" spans="1:34" s="73" customFormat="1" x14ac:dyDescent="0.3">
      <c r="A464" s="84"/>
      <c r="B464" s="84"/>
      <c r="C464" s="84"/>
      <c r="D464" s="85"/>
      <c r="E464" s="84"/>
      <c r="F464" s="53"/>
      <c r="G464" s="53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71"/>
      <c r="Y464" s="71"/>
      <c r="Z464" s="71"/>
      <c r="AA464" s="71"/>
      <c r="AB464" s="72"/>
    </row>
    <row r="465" spans="1:30" x14ac:dyDescent="0.3">
      <c r="A465" s="49"/>
      <c r="B465" s="76"/>
      <c r="C465" s="57"/>
      <c r="D465" s="82"/>
      <c r="F465" s="54"/>
      <c r="G465" s="54"/>
      <c r="AC465" s="31"/>
      <c r="AD465" s="31"/>
    </row>
    <row r="466" spans="1:30" s="73" customFormat="1" x14ac:dyDescent="0.3">
      <c r="A466" s="49"/>
      <c r="B466" s="76"/>
      <c r="C466" s="57"/>
      <c r="D466" s="82"/>
      <c r="E466" s="67"/>
      <c r="F466" s="53"/>
      <c r="G466" s="53"/>
      <c r="H466" s="54"/>
      <c r="I466" s="54"/>
      <c r="J466" s="54"/>
      <c r="K466" s="54"/>
      <c r="L466" s="54"/>
      <c r="M466" s="54"/>
      <c r="N466" s="54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2"/>
    </row>
    <row r="467" spans="1:30" s="73" customFormat="1" x14ac:dyDescent="0.3">
      <c r="A467" s="49"/>
      <c r="B467" s="76"/>
      <c r="C467" s="57"/>
      <c r="D467" s="82"/>
      <c r="E467" s="67"/>
      <c r="F467" s="53"/>
      <c r="G467" s="53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71"/>
      <c r="X467" s="71"/>
      <c r="Y467" s="71"/>
      <c r="Z467" s="71"/>
      <c r="AA467" s="71"/>
      <c r="AB467" s="72"/>
    </row>
    <row r="468" spans="1:30" s="73" customFormat="1" x14ac:dyDescent="0.3">
      <c r="A468" s="49"/>
      <c r="B468" s="76"/>
      <c r="C468" s="86"/>
      <c r="D468" s="82"/>
      <c r="E468" s="67"/>
      <c r="F468" s="53"/>
      <c r="G468" s="53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71"/>
      <c r="X468" s="71"/>
      <c r="Y468" s="71"/>
      <c r="Z468" s="71"/>
      <c r="AA468" s="71"/>
      <c r="AB468" s="72"/>
    </row>
    <row r="469" spans="1:30" s="73" customFormat="1" x14ac:dyDescent="0.3">
      <c r="A469" s="49"/>
      <c r="B469" s="76"/>
      <c r="C469" s="57"/>
      <c r="D469" s="82"/>
      <c r="E469" s="67"/>
      <c r="F469" s="53"/>
      <c r="G469" s="53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71"/>
      <c r="X469" s="71"/>
      <c r="Y469" s="71"/>
      <c r="Z469" s="71"/>
      <c r="AA469" s="71"/>
      <c r="AB469" s="72"/>
    </row>
    <row r="470" spans="1:30" s="73" customFormat="1" x14ac:dyDescent="0.3">
      <c r="A470" s="49"/>
      <c r="B470" s="31"/>
      <c r="C470" s="57"/>
      <c r="D470" s="82"/>
      <c r="E470" s="52"/>
      <c r="F470" s="53"/>
      <c r="G470" s="53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71"/>
      <c r="X470" s="71"/>
      <c r="Y470" s="71"/>
      <c r="Z470" s="71"/>
      <c r="AA470" s="71"/>
      <c r="AB470" s="72"/>
    </row>
    <row r="471" spans="1:30" s="73" customFormat="1" x14ac:dyDescent="0.3">
      <c r="A471" s="49"/>
      <c r="B471" s="31"/>
      <c r="C471" s="50"/>
      <c r="D471" s="82"/>
      <c r="E471" s="52"/>
      <c r="F471" s="53"/>
      <c r="G471" s="53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71"/>
      <c r="X471" s="71"/>
      <c r="Y471" s="71"/>
      <c r="Z471" s="71"/>
      <c r="AA471" s="71"/>
      <c r="AB471" s="72"/>
    </row>
    <row r="472" spans="1:30" s="73" customFormat="1" x14ac:dyDescent="0.3">
      <c r="A472" s="49"/>
      <c r="B472" s="76"/>
      <c r="C472" s="57"/>
      <c r="D472" s="51"/>
      <c r="E472" s="67"/>
      <c r="F472" s="53"/>
      <c r="G472" s="53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71"/>
      <c r="X472" s="71"/>
      <c r="Y472" s="71"/>
      <c r="Z472" s="71"/>
      <c r="AA472" s="71"/>
      <c r="AB472" s="72"/>
    </row>
    <row r="473" spans="1:30" s="73" customFormat="1" x14ac:dyDescent="0.3">
      <c r="A473" s="49"/>
      <c r="B473" s="76"/>
      <c r="C473" s="57"/>
      <c r="D473" s="51"/>
      <c r="E473" s="67"/>
      <c r="F473" s="53"/>
      <c r="G473" s="53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71"/>
      <c r="X473" s="71"/>
      <c r="Y473" s="71"/>
      <c r="Z473" s="71"/>
      <c r="AA473" s="71"/>
      <c r="AB473" s="72"/>
    </row>
    <row r="474" spans="1:30" s="73" customFormat="1" x14ac:dyDescent="0.3">
      <c r="A474" s="49"/>
      <c r="B474" s="76"/>
      <c r="C474" s="57"/>
      <c r="D474" s="51"/>
      <c r="E474" s="67"/>
      <c r="F474" s="53"/>
      <c r="G474" s="53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71"/>
      <c r="X474" s="71"/>
      <c r="Y474" s="71"/>
      <c r="Z474" s="71"/>
      <c r="AA474" s="71"/>
      <c r="AB474" s="72"/>
    </row>
    <row r="475" spans="1:30" s="73" customFormat="1" x14ac:dyDescent="0.3">
      <c r="A475" s="49"/>
      <c r="B475" s="76"/>
      <c r="C475" s="57"/>
      <c r="D475" s="51"/>
      <c r="E475" s="67"/>
      <c r="F475" s="53"/>
      <c r="G475" s="53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71"/>
      <c r="X475" s="71"/>
      <c r="Y475" s="71"/>
      <c r="Z475" s="71"/>
      <c r="AA475" s="71"/>
      <c r="AB475" s="72"/>
    </row>
    <row r="476" spans="1:30" s="73" customFormat="1" x14ac:dyDescent="0.3">
      <c r="A476" s="49"/>
      <c r="B476" s="76"/>
      <c r="C476" s="57"/>
      <c r="D476" s="51"/>
      <c r="E476" s="67"/>
      <c r="F476" s="53"/>
      <c r="G476" s="53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71"/>
      <c r="X476" s="71"/>
      <c r="Y476" s="71"/>
      <c r="Z476" s="71"/>
      <c r="AA476" s="71"/>
      <c r="AB476" s="72"/>
    </row>
    <row r="477" spans="1:30" s="73" customFormat="1" x14ac:dyDescent="0.3">
      <c r="A477" s="49"/>
      <c r="B477" s="76"/>
      <c r="C477" s="57"/>
      <c r="D477" s="51"/>
      <c r="E477" s="67"/>
      <c r="F477" s="53"/>
      <c r="G477" s="53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71"/>
      <c r="X477" s="71"/>
      <c r="Y477" s="71"/>
      <c r="Z477" s="71"/>
      <c r="AA477" s="71"/>
      <c r="AB477" s="72"/>
    </row>
    <row r="478" spans="1:30" s="73" customFormat="1" x14ac:dyDescent="0.3">
      <c r="A478" s="49"/>
      <c r="B478" s="76"/>
      <c r="C478" s="57"/>
      <c r="D478" s="51"/>
      <c r="E478" s="67"/>
      <c r="F478" s="53"/>
      <c r="G478" s="53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71"/>
      <c r="X478" s="71"/>
      <c r="Y478" s="71"/>
      <c r="Z478" s="71"/>
      <c r="AA478" s="71"/>
      <c r="AB478" s="72"/>
    </row>
    <row r="479" spans="1:30" s="73" customFormat="1" x14ac:dyDescent="0.3">
      <c r="A479" s="49"/>
      <c r="B479" s="76"/>
      <c r="C479" s="57"/>
      <c r="D479" s="51"/>
      <c r="E479" s="67"/>
      <c r="F479" s="53"/>
      <c r="G479" s="53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71"/>
      <c r="X479" s="71"/>
      <c r="Y479" s="71"/>
      <c r="Z479" s="71"/>
      <c r="AA479" s="71"/>
      <c r="AB479" s="72"/>
    </row>
    <row r="480" spans="1:30" s="73" customFormat="1" ht="13.5" customHeight="1" x14ac:dyDescent="0.3">
      <c r="A480" s="49"/>
      <c r="B480" s="76"/>
      <c r="C480" s="57"/>
      <c r="D480" s="51"/>
      <c r="E480" s="67"/>
      <c r="F480" s="53"/>
      <c r="G480" s="53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71"/>
      <c r="X480" s="71"/>
      <c r="Y480" s="71"/>
      <c r="Z480" s="71"/>
      <c r="AA480" s="71"/>
      <c r="AB480" s="72"/>
    </row>
    <row r="481" spans="1:28" s="73" customFormat="1" ht="14.25" customHeight="1" x14ac:dyDescent="0.3">
      <c r="A481" s="49"/>
      <c r="B481" s="76"/>
      <c r="C481" s="57"/>
      <c r="D481" s="51"/>
      <c r="E481" s="67"/>
      <c r="F481" s="53"/>
      <c r="G481" s="53"/>
      <c r="H481" s="54"/>
      <c r="I481" s="54"/>
      <c r="J481" s="54"/>
      <c r="K481" s="71"/>
      <c r="L481" s="71"/>
      <c r="M481" s="71"/>
      <c r="N481" s="71"/>
      <c r="O481" s="54"/>
      <c r="P481" s="54"/>
      <c r="Q481" s="54"/>
      <c r="R481" s="54"/>
      <c r="S481" s="54"/>
      <c r="T481" s="54"/>
      <c r="U481" s="54"/>
      <c r="V481" s="54"/>
      <c r="W481" s="71"/>
      <c r="X481" s="71"/>
      <c r="Y481" s="71"/>
      <c r="Z481" s="71"/>
      <c r="AA481" s="71"/>
      <c r="AB481" s="72"/>
    </row>
    <row r="482" spans="1:28" s="73" customFormat="1" x14ac:dyDescent="0.3">
      <c r="A482" s="49"/>
      <c r="B482" s="76"/>
      <c r="C482" s="57"/>
      <c r="D482" s="51"/>
      <c r="E482" s="67"/>
      <c r="F482" s="53"/>
      <c r="G482" s="53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71"/>
      <c r="X482" s="71"/>
      <c r="Y482" s="71"/>
      <c r="Z482" s="71"/>
      <c r="AA482" s="71"/>
      <c r="AB482" s="72"/>
    </row>
    <row r="483" spans="1:28" s="73" customFormat="1" x14ac:dyDescent="0.3">
      <c r="A483" s="49"/>
      <c r="B483" s="76"/>
      <c r="C483" s="57"/>
      <c r="D483" s="51"/>
      <c r="E483" s="67"/>
      <c r="F483" s="53"/>
      <c r="G483" s="53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71"/>
      <c r="X483" s="71"/>
      <c r="Y483" s="71"/>
      <c r="Z483" s="71"/>
      <c r="AA483" s="71"/>
      <c r="AB483" s="72"/>
    </row>
    <row r="484" spans="1:28" s="73" customFormat="1" x14ac:dyDescent="0.3">
      <c r="A484" s="49"/>
      <c r="B484" s="76"/>
      <c r="C484" s="57"/>
      <c r="D484" s="51"/>
      <c r="E484" s="67"/>
      <c r="F484" s="53"/>
      <c r="G484" s="53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71"/>
      <c r="X484" s="71"/>
      <c r="Y484" s="71"/>
      <c r="Z484" s="71"/>
      <c r="AA484" s="71"/>
      <c r="AB484" s="72"/>
    </row>
    <row r="485" spans="1:28" s="73" customFormat="1" x14ac:dyDescent="0.3">
      <c r="A485" s="49"/>
      <c r="B485" s="76"/>
      <c r="C485" s="57"/>
      <c r="D485" s="51"/>
      <c r="E485" s="67"/>
      <c r="F485" s="53"/>
      <c r="G485" s="53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71"/>
      <c r="X485" s="71"/>
      <c r="Y485" s="71"/>
      <c r="Z485" s="71"/>
      <c r="AA485" s="71"/>
      <c r="AB485" s="72"/>
    </row>
    <row r="486" spans="1:28" s="73" customFormat="1" x14ac:dyDescent="0.3">
      <c r="A486" s="49"/>
      <c r="B486" s="76"/>
      <c r="C486" s="57"/>
      <c r="D486" s="51"/>
      <c r="E486" s="67"/>
      <c r="F486" s="53"/>
      <c r="G486" s="53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71"/>
      <c r="X486" s="71"/>
      <c r="Y486" s="71"/>
      <c r="Z486" s="71"/>
      <c r="AA486" s="71"/>
      <c r="AB486" s="72"/>
    </row>
    <row r="487" spans="1:28" s="73" customFormat="1" x14ac:dyDescent="0.3">
      <c r="A487" s="49"/>
      <c r="B487" s="76"/>
      <c r="C487" s="57"/>
      <c r="D487" s="51"/>
      <c r="E487" s="67"/>
      <c r="F487" s="53"/>
      <c r="G487" s="53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71"/>
      <c r="X487" s="71"/>
      <c r="Y487" s="71"/>
      <c r="Z487" s="71"/>
      <c r="AA487" s="71"/>
      <c r="AB487" s="72"/>
    </row>
    <row r="488" spans="1:28" s="73" customFormat="1" x14ac:dyDescent="0.3">
      <c r="A488" s="49"/>
      <c r="B488" s="76"/>
      <c r="C488" s="57"/>
      <c r="D488" s="51"/>
      <c r="E488" s="67"/>
      <c r="F488" s="53"/>
      <c r="G488" s="53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71"/>
      <c r="X488" s="71"/>
      <c r="Y488" s="71"/>
      <c r="Z488" s="71"/>
      <c r="AA488" s="71"/>
      <c r="AB488" s="72"/>
    </row>
    <row r="489" spans="1:28" s="73" customFormat="1" x14ac:dyDescent="0.3">
      <c r="A489" s="49"/>
      <c r="B489" s="76"/>
      <c r="C489" s="57"/>
      <c r="D489" s="51"/>
      <c r="E489" s="67"/>
      <c r="F489" s="53"/>
      <c r="G489" s="53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71"/>
      <c r="X489" s="71"/>
      <c r="Y489" s="71"/>
      <c r="Z489" s="71"/>
      <c r="AA489" s="71"/>
      <c r="AB489" s="72"/>
    </row>
    <row r="490" spans="1:28" s="73" customFormat="1" x14ac:dyDescent="0.3">
      <c r="A490" s="49"/>
      <c r="B490" s="76"/>
      <c r="C490" s="57"/>
      <c r="D490" s="51"/>
      <c r="E490" s="67"/>
      <c r="F490" s="53"/>
      <c r="G490" s="53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71"/>
      <c r="X490" s="71"/>
      <c r="Y490" s="71"/>
      <c r="Z490" s="71"/>
      <c r="AA490" s="71"/>
      <c r="AB490" s="72"/>
    </row>
    <row r="491" spans="1:28" s="73" customFormat="1" x14ac:dyDescent="0.3">
      <c r="A491" s="49"/>
      <c r="B491" s="76"/>
      <c r="C491" s="57"/>
      <c r="D491" s="51"/>
      <c r="E491" s="67"/>
      <c r="F491" s="53"/>
      <c r="G491" s="53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71"/>
      <c r="X491" s="71"/>
      <c r="Y491" s="71"/>
      <c r="Z491" s="71"/>
      <c r="AA491" s="71"/>
      <c r="AB491" s="72"/>
    </row>
    <row r="492" spans="1:28" s="73" customFormat="1" x14ac:dyDescent="0.3">
      <c r="A492" s="49"/>
      <c r="B492" s="76"/>
      <c r="C492" s="57"/>
      <c r="D492" s="51"/>
      <c r="E492" s="67"/>
      <c r="F492" s="53"/>
      <c r="G492" s="53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71"/>
      <c r="X492" s="71"/>
      <c r="Y492" s="71"/>
      <c r="Z492" s="71"/>
      <c r="AA492" s="71"/>
      <c r="AB492" s="72"/>
    </row>
    <row r="493" spans="1:28" s="73" customFormat="1" x14ac:dyDescent="0.3">
      <c r="A493" s="49"/>
      <c r="B493" s="76"/>
      <c r="C493" s="57"/>
      <c r="D493" s="51"/>
      <c r="E493" s="67"/>
      <c r="F493" s="53"/>
      <c r="G493" s="53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71"/>
      <c r="X493" s="71"/>
      <c r="Y493" s="71"/>
      <c r="Z493" s="71"/>
      <c r="AA493" s="71"/>
      <c r="AB493" s="72"/>
    </row>
    <row r="494" spans="1:28" s="73" customFormat="1" x14ac:dyDescent="0.3">
      <c r="A494" s="60"/>
      <c r="B494" s="76"/>
      <c r="C494" s="57"/>
      <c r="D494" s="51"/>
      <c r="E494" s="67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2"/>
    </row>
    <row r="495" spans="1:28" s="69" customFormat="1" x14ac:dyDescent="0.3">
      <c r="A495" s="61"/>
      <c r="B495" s="65"/>
      <c r="C495" s="66"/>
      <c r="D495" s="63"/>
      <c r="E495" s="67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9"/>
      <c r="Y495" s="59"/>
      <c r="Z495" s="59"/>
      <c r="AA495" s="59"/>
      <c r="AB495" s="68"/>
    </row>
    <row r="496" spans="1:28" s="73" customFormat="1" x14ac:dyDescent="0.3">
      <c r="A496" s="60"/>
      <c r="C496" s="70"/>
      <c r="D496" s="51"/>
      <c r="E496" s="67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2"/>
    </row>
    <row r="497" spans="1:30" s="73" customFormat="1" x14ac:dyDescent="0.3">
      <c r="A497" s="60"/>
      <c r="C497" s="70"/>
      <c r="D497" s="51"/>
      <c r="E497" s="67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2"/>
    </row>
    <row r="498" spans="1:30" s="46" customFormat="1" x14ac:dyDescent="0.3">
      <c r="A498" s="79"/>
      <c r="C498" s="62"/>
      <c r="D498" s="63"/>
      <c r="E498" s="52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64"/>
    </row>
    <row r="499" spans="1:30" x14ac:dyDescent="0.3">
      <c r="B499" s="46"/>
      <c r="C499" s="62"/>
      <c r="H499" s="53"/>
      <c r="P499" s="53"/>
      <c r="Q499" s="53"/>
      <c r="R499" s="53"/>
      <c r="S499" s="53"/>
      <c r="T499" s="53"/>
      <c r="U499" s="53"/>
      <c r="V499" s="53"/>
      <c r="AC499" s="31"/>
      <c r="AD499" s="31"/>
    </row>
    <row r="500" spans="1:30" ht="9.9" customHeight="1" x14ac:dyDescent="0.3">
      <c r="AC500" s="31"/>
      <c r="AD500" s="31"/>
    </row>
    <row r="501" spans="1:30" x14ac:dyDescent="0.3">
      <c r="B501" s="46"/>
      <c r="AC501" s="31"/>
      <c r="AD501" s="31"/>
    </row>
    <row r="502" spans="1:30" s="25" customFormat="1" ht="15" customHeight="1" x14ac:dyDescent="0.3">
      <c r="A502" s="74"/>
      <c r="B502" s="31"/>
      <c r="C502" s="50"/>
      <c r="D502" s="51"/>
      <c r="E502" s="67"/>
      <c r="F502" s="53"/>
      <c r="G502" s="53"/>
      <c r="H502" s="54"/>
      <c r="I502" s="54"/>
      <c r="J502" s="54"/>
      <c r="K502" s="298"/>
      <c r="L502" s="298"/>
      <c r="M502" s="298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</row>
    <row r="503" spans="1:30" s="25" customFormat="1" x14ac:dyDescent="0.3">
      <c r="A503" s="74"/>
      <c r="B503" s="31"/>
      <c r="C503" s="50"/>
      <c r="D503" s="51"/>
      <c r="E503" s="67"/>
      <c r="F503" s="53"/>
      <c r="G503" s="53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</row>
    <row r="504" spans="1:30" s="25" customFormat="1" x14ac:dyDescent="0.3">
      <c r="A504" s="74"/>
      <c r="B504" s="31"/>
      <c r="C504" s="50"/>
      <c r="D504" s="51"/>
      <c r="E504" s="52"/>
      <c r="F504" s="53"/>
      <c r="G504" s="53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</row>
    <row r="505" spans="1:30" s="73" customFormat="1" x14ac:dyDescent="0.3">
      <c r="A505" s="60"/>
      <c r="B505" s="58"/>
      <c r="C505" s="70"/>
      <c r="D505" s="51"/>
      <c r="E505" s="67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  <c r="AB505" s="72"/>
    </row>
    <row r="506" spans="1:30" s="73" customFormat="1" x14ac:dyDescent="0.3">
      <c r="A506" s="76"/>
      <c r="B506" s="76"/>
      <c r="C506" s="76"/>
      <c r="D506" s="51"/>
      <c r="E506" s="76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71"/>
      <c r="Y506" s="71"/>
      <c r="Z506" s="71"/>
      <c r="AA506" s="71"/>
      <c r="AB506" s="72"/>
    </row>
    <row r="507" spans="1:30" s="73" customFormat="1" x14ac:dyDescent="0.3">
      <c r="A507" s="49"/>
      <c r="B507" s="76"/>
      <c r="C507" s="57"/>
      <c r="D507" s="51"/>
      <c r="E507" s="67"/>
      <c r="F507" s="54"/>
      <c r="G507" s="54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2"/>
    </row>
    <row r="508" spans="1:30" x14ac:dyDescent="0.3">
      <c r="A508" s="49"/>
      <c r="B508" s="76"/>
      <c r="C508" s="57"/>
      <c r="F508" s="54"/>
      <c r="G508" s="54"/>
      <c r="AC508" s="31"/>
      <c r="AD508" s="31"/>
    </row>
    <row r="509" spans="1:30" x14ac:dyDescent="0.3">
      <c r="A509" s="49"/>
      <c r="B509" s="76"/>
      <c r="C509" s="57"/>
      <c r="F509" s="54"/>
      <c r="G509" s="54"/>
      <c r="AC509" s="31"/>
      <c r="AD509" s="31"/>
    </row>
    <row r="510" spans="1:30" x14ac:dyDescent="0.3">
      <c r="A510" s="49"/>
      <c r="B510" s="76"/>
      <c r="C510" s="57"/>
      <c r="F510" s="54"/>
      <c r="G510" s="54"/>
      <c r="AC510" s="31"/>
      <c r="AD510" s="31"/>
    </row>
    <row r="511" spans="1:30" x14ac:dyDescent="0.3">
      <c r="A511" s="49"/>
      <c r="B511" s="87"/>
      <c r="C511" s="57"/>
      <c r="F511" s="54"/>
      <c r="G511" s="54"/>
      <c r="AC511" s="31"/>
      <c r="AD511" s="31"/>
    </row>
    <row r="512" spans="1:30" x14ac:dyDescent="0.3">
      <c r="A512" s="49"/>
      <c r="B512" s="88"/>
      <c r="C512" s="57"/>
      <c r="F512" s="54"/>
      <c r="G512" s="54"/>
      <c r="AC512" s="31"/>
      <c r="AD512" s="31"/>
    </row>
    <row r="513" spans="1:30" x14ac:dyDescent="0.3">
      <c r="A513" s="49"/>
      <c r="C513" s="80"/>
      <c r="F513" s="54"/>
      <c r="G513" s="54"/>
      <c r="AC513" s="31"/>
      <c r="AD513" s="31"/>
    </row>
    <row r="514" spans="1:30" x14ac:dyDescent="0.3">
      <c r="A514" s="49"/>
      <c r="B514" s="77"/>
      <c r="C514" s="57"/>
      <c r="F514" s="54"/>
      <c r="G514" s="54"/>
      <c r="AC514" s="31"/>
      <c r="AD514" s="31"/>
    </row>
    <row r="515" spans="1:30" x14ac:dyDescent="0.3">
      <c r="A515" s="49"/>
      <c r="B515" s="89"/>
      <c r="C515" s="57"/>
      <c r="F515" s="54"/>
      <c r="G515" s="54"/>
      <c r="AC515" s="31"/>
      <c r="AD515" s="31"/>
    </row>
    <row r="516" spans="1:30" x14ac:dyDescent="0.3">
      <c r="A516" s="49"/>
      <c r="B516" s="77"/>
      <c r="F516" s="54"/>
      <c r="G516" s="54"/>
      <c r="AC516" s="31"/>
      <c r="AD516" s="31"/>
    </row>
    <row r="517" spans="1:30" x14ac:dyDescent="0.3">
      <c r="A517" s="49"/>
      <c r="B517" s="77"/>
      <c r="C517" s="57"/>
      <c r="F517" s="54"/>
      <c r="G517" s="54"/>
      <c r="AC517" s="31"/>
      <c r="AD517" s="31"/>
    </row>
    <row r="518" spans="1:30" x14ac:dyDescent="0.3">
      <c r="A518" s="49"/>
      <c r="B518" s="77"/>
      <c r="C518" s="57"/>
      <c r="F518" s="54"/>
      <c r="G518" s="54"/>
      <c r="AC518" s="31"/>
      <c r="AD518" s="31"/>
    </row>
    <row r="519" spans="1:30" x14ac:dyDescent="0.3">
      <c r="A519" s="49"/>
      <c r="B519" s="77"/>
      <c r="C519" s="57"/>
      <c r="F519" s="54"/>
      <c r="G519" s="54"/>
      <c r="AC519" s="31"/>
      <c r="AD519" s="31"/>
    </row>
    <row r="520" spans="1:30" x14ac:dyDescent="0.3">
      <c r="A520" s="49"/>
      <c r="B520" s="89"/>
      <c r="C520" s="57"/>
      <c r="F520" s="54"/>
      <c r="G520" s="54"/>
      <c r="AC520" s="31"/>
      <c r="AD520" s="31"/>
    </row>
    <row r="521" spans="1:30" x14ac:dyDescent="0.3">
      <c r="A521" s="49"/>
      <c r="B521" s="77"/>
      <c r="C521" s="57"/>
      <c r="F521" s="54"/>
      <c r="G521" s="54"/>
      <c r="AC521" s="31"/>
      <c r="AD521" s="31"/>
    </row>
    <row r="522" spans="1:30" x14ac:dyDescent="0.3">
      <c r="A522" s="49"/>
      <c r="B522" s="77"/>
      <c r="C522" s="57"/>
      <c r="F522" s="54"/>
      <c r="G522" s="54"/>
      <c r="AC522" s="31"/>
      <c r="AD522" s="31"/>
    </row>
    <row r="523" spans="1:30" x14ac:dyDescent="0.3">
      <c r="A523" s="49"/>
      <c r="B523" s="77"/>
      <c r="C523" s="57"/>
      <c r="F523" s="54"/>
      <c r="G523" s="54"/>
      <c r="AC523" s="31"/>
      <c r="AD523" s="31"/>
    </row>
    <row r="524" spans="1:30" x14ac:dyDescent="0.3">
      <c r="A524" s="49"/>
      <c r="B524" s="77"/>
      <c r="C524" s="57"/>
      <c r="F524" s="54"/>
      <c r="G524" s="54"/>
      <c r="AC524" s="31"/>
      <c r="AD524" s="31"/>
    </row>
    <row r="525" spans="1:30" x14ac:dyDescent="0.3">
      <c r="A525" s="49"/>
      <c r="B525" s="77"/>
      <c r="C525" s="57"/>
      <c r="F525" s="54"/>
      <c r="G525" s="54"/>
      <c r="AC525" s="31"/>
      <c r="AD525" s="31"/>
    </row>
    <row r="526" spans="1:30" x14ac:dyDescent="0.3">
      <c r="A526" s="49"/>
      <c r="B526" s="77"/>
      <c r="C526" s="57"/>
      <c r="F526" s="54"/>
      <c r="G526" s="54"/>
      <c r="AC526" s="31"/>
      <c r="AD526" s="31"/>
    </row>
    <row r="527" spans="1:30" x14ac:dyDescent="0.3">
      <c r="A527" s="49"/>
      <c r="B527" s="77"/>
      <c r="C527" s="57"/>
      <c r="F527" s="54"/>
      <c r="G527" s="54"/>
      <c r="AC527" s="31"/>
      <c r="AD527" s="31"/>
    </row>
    <row r="528" spans="1:30" x14ac:dyDescent="0.3">
      <c r="A528" s="49"/>
      <c r="B528" s="77"/>
      <c r="C528" s="57"/>
      <c r="F528" s="54"/>
      <c r="G528" s="54"/>
      <c r="AC528" s="31"/>
      <c r="AD528" s="31"/>
    </row>
    <row r="529" spans="1:30" x14ac:dyDescent="0.3">
      <c r="A529" s="49"/>
      <c r="B529" s="77"/>
      <c r="C529" s="57"/>
      <c r="F529" s="54"/>
      <c r="G529" s="54"/>
      <c r="AC529" s="31"/>
      <c r="AD529" s="31"/>
    </row>
    <row r="530" spans="1:30" x14ac:dyDescent="0.3">
      <c r="A530" s="49"/>
      <c r="B530" s="77"/>
      <c r="C530" s="57"/>
      <c r="F530" s="54"/>
      <c r="G530" s="54"/>
      <c r="AC530" s="31"/>
      <c r="AD530" s="31"/>
    </row>
    <row r="531" spans="1:30" x14ac:dyDescent="0.3">
      <c r="AC531" s="31"/>
      <c r="AD531" s="31"/>
    </row>
    <row r="532" spans="1:30" x14ac:dyDescent="0.3">
      <c r="A532" s="49"/>
      <c r="B532" s="76"/>
      <c r="C532" s="57"/>
      <c r="D532" s="78"/>
      <c r="F532" s="54"/>
      <c r="G532" s="54"/>
      <c r="AC532" s="31"/>
      <c r="AD532" s="31"/>
    </row>
    <row r="533" spans="1:30" s="73" customFormat="1" x14ac:dyDescent="0.3">
      <c r="A533" s="60"/>
      <c r="B533" s="76"/>
      <c r="C533" s="57"/>
      <c r="D533" s="78"/>
      <c r="E533" s="67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  <c r="AA533" s="71"/>
      <c r="AB533" s="72"/>
    </row>
    <row r="534" spans="1:30" s="69" customFormat="1" x14ac:dyDescent="0.3">
      <c r="A534" s="84"/>
      <c r="B534" s="84"/>
      <c r="C534" s="84"/>
      <c r="D534" s="85"/>
      <c r="E534" s="84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9"/>
      <c r="Y534" s="59"/>
      <c r="Z534" s="59"/>
      <c r="AA534" s="59"/>
      <c r="AB534" s="68"/>
    </row>
    <row r="535" spans="1:30" s="73" customFormat="1" x14ac:dyDescent="0.3">
      <c r="A535" s="60"/>
      <c r="C535" s="57"/>
      <c r="D535" s="78"/>
      <c r="E535" s="67"/>
      <c r="F535" s="54"/>
      <c r="G535" s="54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  <c r="AA535" s="71"/>
      <c r="AB535" s="72"/>
    </row>
    <row r="536" spans="1:30" s="73" customFormat="1" x14ac:dyDescent="0.3">
      <c r="A536" s="60"/>
      <c r="B536" s="76"/>
      <c r="C536" s="57"/>
      <c r="D536" s="78"/>
      <c r="E536" s="67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  <c r="AA536" s="71"/>
      <c r="AB536" s="72"/>
    </row>
    <row r="537" spans="1:30" s="73" customFormat="1" x14ac:dyDescent="0.3">
      <c r="A537" s="60"/>
      <c r="B537" s="76"/>
      <c r="C537" s="57"/>
      <c r="D537" s="78"/>
      <c r="E537" s="67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  <c r="AA537" s="71"/>
      <c r="AB537" s="72"/>
    </row>
    <row r="538" spans="1:30" s="46" customFormat="1" x14ac:dyDescent="0.3">
      <c r="C538" s="62"/>
      <c r="D538" s="63"/>
      <c r="E538" s="52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4"/>
      <c r="Q538" s="54"/>
      <c r="R538" s="54"/>
      <c r="S538" s="54"/>
      <c r="T538" s="54"/>
      <c r="U538" s="54"/>
      <c r="V538" s="54"/>
      <c r="W538" s="53"/>
      <c r="X538" s="53"/>
      <c r="Y538" s="53"/>
      <c r="Z538" s="53"/>
      <c r="AA538" s="53"/>
      <c r="AB538" s="64"/>
    </row>
    <row r="539" spans="1:30" x14ac:dyDescent="0.3">
      <c r="A539" s="46"/>
      <c r="B539" s="46"/>
      <c r="C539" s="62"/>
      <c r="H539" s="53"/>
      <c r="P539" s="53"/>
      <c r="Q539" s="53"/>
      <c r="R539" s="53"/>
      <c r="S539" s="53"/>
      <c r="T539" s="53"/>
      <c r="U539" s="53"/>
      <c r="V539" s="53"/>
      <c r="AC539" s="31"/>
      <c r="AD539" s="31"/>
    </row>
    <row r="540" spans="1:30" ht="23.25" customHeight="1" x14ac:dyDescent="0.3">
      <c r="AC540" s="31"/>
      <c r="AD540" s="31"/>
    </row>
    <row r="541" spans="1:30" x14ac:dyDescent="0.3">
      <c r="B541" s="46"/>
      <c r="AC541" s="31"/>
      <c r="AD541" s="31"/>
    </row>
    <row r="542" spans="1:30" s="25" customFormat="1" x14ac:dyDescent="0.3">
      <c r="A542" s="74"/>
      <c r="B542" s="31"/>
      <c r="C542" s="50"/>
      <c r="D542" s="51"/>
      <c r="E542" s="67"/>
      <c r="F542" s="53"/>
      <c r="G542" s="53"/>
      <c r="H542" s="54"/>
      <c r="I542" s="54"/>
      <c r="J542" s="54"/>
      <c r="K542" s="298"/>
      <c r="L542" s="298"/>
      <c r="M542" s="298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</row>
    <row r="543" spans="1:30" s="25" customFormat="1" x14ac:dyDescent="0.3">
      <c r="A543" s="74"/>
      <c r="B543" s="31"/>
      <c r="C543" s="50"/>
      <c r="D543" s="51"/>
      <c r="E543" s="67"/>
      <c r="F543" s="53"/>
      <c r="G543" s="53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</row>
    <row r="544" spans="1:30" s="25" customFormat="1" x14ac:dyDescent="0.3">
      <c r="A544" s="74"/>
      <c r="B544" s="31"/>
      <c r="C544" s="50"/>
      <c r="D544" s="51"/>
      <c r="E544" s="52"/>
      <c r="F544" s="53"/>
      <c r="G544" s="53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</row>
    <row r="545" spans="1:30" x14ac:dyDescent="0.3">
      <c r="AC545" s="31"/>
      <c r="AD545" s="31"/>
    </row>
    <row r="546" spans="1:30" x14ac:dyDescent="0.3">
      <c r="F546" s="54"/>
      <c r="G546" s="54"/>
      <c r="AC546" s="31"/>
      <c r="AD546" s="31"/>
    </row>
    <row r="547" spans="1:30" x14ac:dyDescent="0.3">
      <c r="AC547" s="31"/>
      <c r="AD547" s="31"/>
    </row>
    <row r="548" spans="1:30" x14ac:dyDescent="0.3">
      <c r="A548" s="49"/>
      <c r="F548" s="54"/>
      <c r="G548" s="54"/>
      <c r="AC548" s="31"/>
      <c r="AD548" s="31"/>
    </row>
    <row r="549" spans="1:30" x14ac:dyDescent="0.3">
      <c r="A549" s="49"/>
      <c r="F549" s="54"/>
      <c r="G549" s="54"/>
      <c r="AC549" s="31"/>
      <c r="AD549" s="31"/>
    </row>
    <row r="550" spans="1:30" x14ac:dyDescent="0.3">
      <c r="A550" s="49"/>
      <c r="F550" s="54"/>
      <c r="G550" s="54"/>
      <c r="AC550" s="31"/>
      <c r="AD550" s="31"/>
    </row>
    <row r="551" spans="1:30" x14ac:dyDescent="0.3">
      <c r="A551" s="49"/>
      <c r="C551" s="61"/>
      <c r="F551" s="54"/>
      <c r="G551" s="54"/>
      <c r="AC551" s="31"/>
      <c r="AD551" s="31"/>
    </row>
    <row r="552" spans="1:30" x14ac:dyDescent="0.3">
      <c r="A552" s="49"/>
      <c r="F552" s="54"/>
      <c r="G552" s="54"/>
      <c r="AC552" s="31"/>
      <c r="AD552" s="31"/>
    </row>
    <row r="553" spans="1:30" x14ac:dyDescent="0.3">
      <c r="A553" s="49"/>
      <c r="C553" s="31"/>
      <c r="D553" s="90"/>
      <c r="E553" s="31"/>
      <c r="AC553" s="31"/>
      <c r="AD553" s="31"/>
    </row>
    <row r="554" spans="1:30" x14ac:dyDescent="0.3">
      <c r="A554" s="49"/>
      <c r="AC554" s="31"/>
      <c r="AD554" s="31"/>
    </row>
    <row r="555" spans="1:30" x14ac:dyDescent="0.3">
      <c r="A555" s="49"/>
      <c r="AC555" s="31"/>
      <c r="AD555" s="31"/>
    </row>
    <row r="556" spans="1:30" x14ac:dyDescent="0.3">
      <c r="A556" s="49"/>
      <c r="C556" s="91"/>
      <c r="AC556" s="31"/>
      <c r="AD556" s="31"/>
    </row>
    <row r="557" spans="1:30" x14ac:dyDescent="0.3">
      <c r="AC557" s="31"/>
      <c r="AD557" s="31"/>
    </row>
    <row r="558" spans="1:30" x14ac:dyDescent="0.3">
      <c r="A558" s="49"/>
      <c r="C558" s="91"/>
      <c r="AC558" s="31"/>
      <c r="AD558" s="31"/>
    </row>
    <row r="559" spans="1:30" x14ac:dyDescent="0.3">
      <c r="A559" s="49"/>
      <c r="C559" s="91"/>
      <c r="AC559" s="31"/>
      <c r="AD559" s="31"/>
    </row>
    <row r="560" spans="1:30" x14ac:dyDescent="0.3">
      <c r="C560" s="91"/>
      <c r="AC560" s="31"/>
      <c r="AD560" s="31"/>
    </row>
    <row r="561" spans="1:30" x14ac:dyDescent="0.3">
      <c r="C561" s="92"/>
      <c r="AC561" s="31"/>
      <c r="AD561" s="31"/>
    </row>
    <row r="562" spans="1:30" x14ac:dyDescent="0.3">
      <c r="A562" s="49"/>
      <c r="C562" s="80"/>
      <c r="AC562" s="31"/>
      <c r="AD562" s="31"/>
    </row>
    <row r="563" spans="1:30" x14ac:dyDescent="0.3">
      <c r="C563" s="92"/>
      <c r="AC563" s="31"/>
      <c r="AD563" s="31"/>
    </row>
    <row r="564" spans="1:30" x14ac:dyDescent="0.3">
      <c r="C564" s="92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AC564" s="31"/>
      <c r="AD564" s="31"/>
    </row>
    <row r="565" spans="1:30" x14ac:dyDescent="0.3">
      <c r="C565" s="92"/>
      <c r="AC565" s="31"/>
      <c r="AD565" s="31"/>
    </row>
    <row r="566" spans="1:30" x14ac:dyDescent="0.3">
      <c r="C566" s="92"/>
      <c r="AC566" s="31"/>
      <c r="AD566" s="31"/>
    </row>
    <row r="567" spans="1:30" x14ac:dyDescent="0.3">
      <c r="C567" s="9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AC567" s="31"/>
      <c r="AD567" s="31"/>
    </row>
    <row r="568" spans="1:30" x14ac:dyDescent="0.3">
      <c r="P568" s="53"/>
      <c r="Q568" s="53"/>
      <c r="R568" s="53"/>
      <c r="S568" s="53"/>
      <c r="T568" s="53"/>
      <c r="U568" s="53"/>
      <c r="V568" s="53"/>
      <c r="AC568" s="31"/>
      <c r="AD568" s="31"/>
    </row>
    <row r="569" spans="1:30" x14ac:dyDescent="0.3">
      <c r="AC569" s="31"/>
      <c r="AD569" s="31"/>
    </row>
    <row r="570" spans="1:30" x14ac:dyDescent="0.3">
      <c r="P570" s="53"/>
      <c r="Q570" s="53"/>
      <c r="R570" s="53"/>
      <c r="S570" s="53"/>
      <c r="T570" s="53"/>
      <c r="U570" s="53"/>
      <c r="V570" s="53"/>
      <c r="AC570" s="31"/>
      <c r="AD570" s="31"/>
    </row>
    <row r="571" spans="1:30" x14ac:dyDescent="0.3">
      <c r="A571" s="49"/>
      <c r="B571" s="87"/>
      <c r="AC571" s="31"/>
      <c r="AD571" s="31"/>
    </row>
    <row r="572" spans="1:30" x14ac:dyDescent="0.3">
      <c r="A572" s="49"/>
      <c r="B572" s="88"/>
      <c r="AC572" s="31"/>
      <c r="AD572" s="31"/>
    </row>
    <row r="573" spans="1:30" x14ac:dyDescent="0.3">
      <c r="B573" s="87"/>
      <c r="C573" s="92"/>
      <c r="AC573" s="31"/>
      <c r="AD573" s="31"/>
    </row>
    <row r="574" spans="1:30" x14ac:dyDescent="0.3">
      <c r="B574" s="87"/>
      <c r="C574" s="92"/>
      <c r="AC574" s="31"/>
      <c r="AD574" s="31"/>
    </row>
    <row r="575" spans="1:30" x14ac:dyDescent="0.3">
      <c r="A575" s="31"/>
      <c r="B575" s="87"/>
      <c r="C575" s="92"/>
      <c r="AC575" s="31"/>
      <c r="AD575" s="31"/>
    </row>
    <row r="576" spans="1:30" x14ac:dyDescent="0.3">
      <c r="B576" s="87"/>
      <c r="C576" s="92"/>
      <c r="F576" s="295"/>
      <c r="G576" s="94"/>
      <c r="AC576" s="31"/>
      <c r="AD576" s="31"/>
    </row>
    <row r="577" spans="1:30" x14ac:dyDescent="0.3">
      <c r="A577" s="31"/>
      <c r="B577" s="87"/>
      <c r="C577" s="31"/>
      <c r="D577" s="90"/>
      <c r="E577" s="31"/>
      <c r="F577" s="295"/>
      <c r="G577" s="94"/>
      <c r="AC577" s="31"/>
      <c r="AD577" s="31"/>
    </row>
    <row r="578" spans="1:30" x14ac:dyDescent="0.3">
      <c r="B578" s="87"/>
      <c r="C578" s="92"/>
      <c r="F578" s="295"/>
      <c r="G578" s="94"/>
      <c r="I578" s="53"/>
      <c r="AC578" s="31"/>
      <c r="AD578" s="31"/>
    </row>
    <row r="579" spans="1:30" x14ac:dyDescent="0.3">
      <c r="B579" s="87"/>
      <c r="C579" s="31"/>
      <c r="F579" s="295"/>
      <c r="G579" s="94"/>
      <c r="AC579" s="31"/>
      <c r="AD579" s="31"/>
    </row>
    <row r="580" spans="1:30" x14ac:dyDescent="0.3">
      <c r="B580" s="87"/>
      <c r="C580" s="92"/>
      <c r="F580" s="295"/>
      <c r="G580" s="94"/>
      <c r="AC580" s="31"/>
      <c r="AD580" s="31"/>
    </row>
    <row r="581" spans="1:30" x14ac:dyDescent="0.3">
      <c r="B581" s="87"/>
      <c r="C581" s="92"/>
      <c r="F581" s="295"/>
      <c r="G581" s="94"/>
      <c r="AC581" s="31"/>
      <c r="AD581" s="31"/>
    </row>
    <row r="582" spans="1:30" x14ac:dyDescent="0.3">
      <c r="B582" s="87"/>
      <c r="C582" s="92"/>
      <c r="F582" s="295"/>
      <c r="G582" s="94"/>
      <c r="AC582" s="31"/>
      <c r="AD582" s="31"/>
    </row>
    <row r="583" spans="1:30" x14ac:dyDescent="0.3">
      <c r="B583" s="87"/>
      <c r="C583" s="92"/>
      <c r="F583" s="295"/>
      <c r="G583" s="94"/>
      <c r="AC583" s="31"/>
      <c r="AD583" s="31"/>
    </row>
    <row r="584" spans="1:30" x14ac:dyDescent="0.3">
      <c r="B584" s="87"/>
      <c r="C584" s="92"/>
      <c r="F584" s="295"/>
      <c r="G584" s="94"/>
      <c r="AC584" s="31"/>
      <c r="AD584" s="31"/>
    </row>
    <row r="585" spans="1:30" x14ac:dyDescent="0.3">
      <c r="B585" s="87"/>
      <c r="C585" s="92"/>
      <c r="F585" s="295"/>
      <c r="G585" s="94"/>
      <c r="AC585" s="31"/>
      <c r="AD585" s="31"/>
    </row>
    <row r="586" spans="1:30" x14ac:dyDescent="0.3">
      <c r="B586" s="87"/>
      <c r="C586" s="92"/>
      <c r="F586" s="295"/>
      <c r="G586" s="94"/>
      <c r="AC586" s="31"/>
      <c r="AD586" s="31"/>
    </row>
    <row r="587" spans="1:30" x14ac:dyDescent="0.3">
      <c r="B587" s="87"/>
      <c r="C587" s="92"/>
      <c r="F587" s="295"/>
      <c r="G587" s="94"/>
      <c r="AC587" s="31"/>
      <c r="AD587" s="31"/>
    </row>
    <row r="588" spans="1:30" x14ac:dyDescent="0.3">
      <c r="B588" s="87"/>
      <c r="C588" s="92"/>
      <c r="F588" s="295"/>
      <c r="G588" s="94"/>
      <c r="AC588" s="31"/>
      <c r="AD588" s="31"/>
    </row>
    <row r="589" spans="1:30" x14ac:dyDescent="0.3">
      <c r="B589" s="87"/>
      <c r="C589" s="92"/>
      <c r="F589" s="295"/>
      <c r="G589" s="94"/>
      <c r="AC589" s="31"/>
      <c r="AD589" s="31"/>
    </row>
    <row r="590" spans="1:30" x14ac:dyDescent="0.3">
      <c r="B590" s="87"/>
      <c r="C590" s="92"/>
      <c r="F590" s="295"/>
      <c r="G590" s="94"/>
      <c r="AC590" s="31"/>
      <c r="AD590" s="31"/>
    </row>
    <row r="591" spans="1:30" x14ac:dyDescent="0.3">
      <c r="B591" s="87"/>
      <c r="C591" s="92"/>
      <c r="F591" s="295"/>
      <c r="G591" s="94"/>
      <c r="AC591" s="31"/>
      <c r="AD591" s="31"/>
    </row>
    <row r="592" spans="1:30" x14ac:dyDescent="0.3">
      <c r="B592" s="87"/>
      <c r="C592" s="92"/>
      <c r="F592" s="295"/>
      <c r="G592" s="94"/>
      <c r="AC592" s="31"/>
      <c r="AD592" s="31"/>
    </row>
    <row r="593" spans="3:30" x14ac:dyDescent="0.3">
      <c r="C593" s="92"/>
      <c r="F593" s="295"/>
      <c r="G593" s="94"/>
      <c r="AC593" s="31"/>
      <c r="AD593" s="31"/>
    </row>
    <row r="594" spans="3:30" x14ac:dyDescent="0.3">
      <c r="C594" s="92"/>
      <c r="F594" s="295"/>
      <c r="G594" s="94"/>
      <c r="AC594" s="31"/>
      <c r="AD594" s="31"/>
    </row>
    <row r="595" spans="3:30" x14ac:dyDescent="0.3">
      <c r="F595" s="295"/>
      <c r="G595" s="94"/>
      <c r="AC595" s="31"/>
      <c r="AD595" s="31"/>
    </row>
    <row r="596" spans="3:30" x14ac:dyDescent="0.3">
      <c r="F596" s="295"/>
      <c r="G596" s="94"/>
      <c r="AC596" s="31"/>
      <c r="AD596" s="31"/>
    </row>
    <row r="597" spans="3:30" x14ac:dyDescent="0.3">
      <c r="AC597" s="31"/>
      <c r="AD597" s="31"/>
    </row>
  </sheetData>
  <mergeCells count="10">
    <mergeCell ref="K418:M418"/>
    <mergeCell ref="K460:M460"/>
    <mergeCell ref="K502:M502"/>
    <mergeCell ref="K542:M542"/>
    <mergeCell ref="B2:C2"/>
    <mergeCell ref="D2:I2"/>
    <mergeCell ref="K252:M252"/>
    <mergeCell ref="K289:M289"/>
    <mergeCell ref="K331:M331"/>
    <mergeCell ref="K375:M375"/>
  </mergeCells>
  <phoneticPr fontId="3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308A-EC8A-4ABD-A311-D7CF6E95494C}">
  <dimension ref="A1:R336"/>
  <sheetViews>
    <sheetView workbookViewId="0">
      <pane ySplit="5" topLeftCell="A16" activePane="bottomLeft" state="frozen"/>
      <selection pane="bottomLeft" activeCell="J30" sqref="J30"/>
    </sheetView>
  </sheetViews>
  <sheetFormatPr defaultRowHeight="14.4" x14ac:dyDescent="0.3"/>
  <cols>
    <col min="1" max="1" width="12.77734375" style="31" bestFit="1" customWidth="1"/>
    <col min="2" max="2" width="24.77734375" style="31" bestFit="1" customWidth="1"/>
    <col min="3" max="3" width="2" style="31" bestFit="1" customWidth="1"/>
    <col min="4" max="5" width="11.88671875" style="31" customWidth="1"/>
    <col min="6" max="6" width="11.109375" style="31" bestFit="1" customWidth="1"/>
    <col min="7" max="7" width="10.109375" style="31" bestFit="1" customWidth="1"/>
    <col min="8" max="8" width="11.6640625" style="31" customWidth="1"/>
    <col min="9" max="9" width="9.109375" style="31" bestFit="1" customWidth="1"/>
    <col min="10" max="10" width="9.109375" style="31" customWidth="1"/>
    <col min="11" max="12" width="13.109375" style="31" customWidth="1"/>
    <col min="13" max="13" width="11.109375" style="31" bestFit="1" customWidth="1"/>
    <col min="14" max="14" width="11.109375" style="31" customWidth="1"/>
    <col min="15" max="15" width="9.77734375" style="31" bestFit="1" customWidth="1"/>
    <col min="16" max="17" width="13.33203125" style="31" customWidth="1"/>
    <col min="18" max="16384" width="8.88671875" style="31"/>
  </cols>
  <sheetData>
    <row r="1" spans="1:18" x14ac:dyDescent="0.3">
      <c r="A1" s="25"/>
      <c r="B1" s="46" t="s">
        <v>0</v>
      </c>
      <c r="C1" s="95">
        <v>553.46</v>
      </c>
      <c r="D1" s="52"/>
      <c r="E1" s="52"/>
      <c r="F1" s="76"/>
      <c r="G1" s="76"/>
      <c r="H1" s="76"/>
      <c r="I1" s="76"/>
      <c r="J1" s="76"/>
    </row>
    <row r="2" spans="1:18" x14ac:dyDescent="0.3">
      <c r="A2" s="25"/>
      <c r="B2" s="46"/>
      <c r="C2" s="52"/>
      <c r="D2" s="84"/>
      <c r="E2" s="84"/>
      <c r="F2" s="76"/>
      <c r="G2" s="76"/>
      <c r="H2" s="76"/>
      <c r="I2" s="76"/>
      <c r="J2" s="76"/>
    </row>
    <row r="3" spans="1:18" x14ac:dyDescent="0.3">
      <c r="A3" s="25"/>
      <c r="B3" s="46" t="s">
        <v>35</v>
      </c>
      <c r="C3" s="52"/>
      <c r="D3" s="84"/>
      <c r="E3" s="84"/>
      <c r="F3" s="76"/>
      <c r="G3" s="76"/>
      <c r="H3" s="76"/>
      <c r="I3" s="76"/>
      <c r="J3" s="76"/>
    </row>
    <row r="4" spans="1:18" ht="57.6" x14ac:dyDescent="0.3">
      <c r="A4" s="25" t="s">
        <v>2</v>
      </c>
      <c r="B4" s="25" t="s">
        <v>4</v>
      </c>
      <c r="C4" s="67"/>
      <c r="D4" s="96" t="s">
        <v>7</v>
      </c>
      <c r="E4" s="97" t="s">
        <v>36</v>
      </c>
      <c r="F4" s="75" t="s">
        <v>37</v>
      </c>
      <c r="G4" s="75" t="s">
        <v>9</v>
      </c>
      <c r="H4" s="97" t="s">
        <v>38</v>
      </c>
      <c r="I4" s="97" t="s">
        <v>267</v>
      </c>
      <c r="J4" s="97" t="s">
        <v>265</v>
      </c>
      <c r="K4" s="75" t="s">
        <v>39</v>
      </c>
      <c r="L4" s="75" t="s">
        <v>40</v>
      </c>
      <c r="M4" s="25" t="s">
        <v>28</v>
      </c>
      <c r="N4" s="25" t="s">
        <v>41</v>
      </c>
      <c r="O4" s="31" t="s">
        <v>42</v>
      </c>
      <c r="P4" s="31" t="s">
        <v>26</v>
      </c>
      <c r="Q4" s="31" t="s">
        <v>43</v>
      </c>
      <c r="R4" s="31" t="s">
        <v>44</v>
      </c>
    </row>
    <row r="5" spans="1:18" x14ac:dyDescent="0.3">
      <c r="A5" s="25"/>
      <c r="B5" s="25"/>
      <c r="C5" s="67"/>
      <c r="D5" s="96"/>
      <c r="E5" s="96"/>
      <c r="F5" s="75"/>
      <c r="G5" s="75"/>
      <c r="H5" s="75"/>
      <c r="I5" s="75"/>
      <c r="J5" s="75"/>
      <c r="K5" s="75"/>
      <c r="L5" s="75"/>
      <c r="M5" s="98"/>
      <c r="N5" s="98"/>
    </row>
    <row r="6" spans="1:18" x14ac:dyDescent="0.3">
      <c r="A6" s="25"/>
      <c r="B6" s="25"/>
      <c r="C6" s="52"/>
      <c r="D6" s="96" t="s">
        <v>30</v>
      </c>
      <c r="E6" s="96"/>
      <c r="F6" s="75" t="s">
        <v>30</v>
      </c>
      <c r="G6" s="75" t="s">
        <v>30</v>
      </c>
      <c r="H6" s="75" t="s">
        <v>30</v>
      </c>
      <c r="I6" s="75" t="s">
        <v>30</v>
      </c>
      <c r="J6" s="75" t="s">
        <v>30</v>
      </c>
      <c r="K6" s="25" t="s">
        <v>30</v>
      </c>
      <c r="L6" s="25"/>
      <c r="M6" s="90" t="s">
        <v>30</v>
      </c>
      <c r="N6" s="90"/>
      <c r="O6" s="75" t="s">
        <v>30</v>
      </c>
      <c r="P6" s="75" t="s">
        <v>30</v>
      </c>
      <c r="Q6" s="75" t="s">
        <v>30</v>
      </c>
      <c r="R6" s="25" t="s">
        <v>30</v>
      </c>
    </row>
    <row r="7" spans="1:18" x14ac:dyDescent="0.3">
      <c r="A7" s="49"/>
      <c r="C7" s="52"/>
      <c r="D7" s="84"/>
      <c r="E7" s="84"/>
      <c r="F7" s="76"/>
      <c r="G7" s="76"/>
      <c r="H7" s="76"/>
      <c r="I7" s="76"/>
      <c r="J7" s="76"/>
    </row>
    <row r="8" spans="1:18" x14ac:dyDescent="0.3">
      <c r="A8" s="111"/>
      <c r="B8" s="112"/>
      <c r="C8" s="113"/>
      <c r="D8" s="99"/>
      <c r="E8" s="99"/>
      <c r="F8" s="100"/>
      <c r="G8" s="100"/>
      <c r="H8" s="100"/>
      <c r="I8" s="100"/>
      <c r="J8" s="100"/>
      <c r="K8" s="100"/>
      <c r="L8" s="19"/>
      <c r="M8" s="19"/>
      <c r="N8" s="19"/>
      <c r="O8" s="19"/>
      <c r="P8" s="19"/>
      <c r="Q8" s="19"/>
      <c r="R8" s="19"/>
    </row>
    <row r="9" spans="1:18" x14ac:dyDescent="0.3">
      <c r="A9" s="272">
        <v>46121</v>
      </c>
      <c r="B9" s="19" t="s">
        <v>238</v>
      </c>
      <c r="C9" s="18" t="s">
        <v>32</v>
      </c>
      <c r="D9" s="284">
        <v>24.28</v>
      </c>
      <c r="E9" s="100"/>
      <c r="F9" s="100"/>
      <c r="G9" s="100"/>
      <c r="H9" s="100"/>
      <c r="I9" s="100">
        <v>24.28</v>
      </c>
      <c r="J9" s="100"/>
      <c r="K9" s="100"/>
      <c r="L9" s="19"/>
      <c r="M9" s="19"/>
      <c r="N9" s="19"/>
      <c r="O9" s="19"/>
      <c r="P9" s="19"/>
      <c r="Q9" s="19"/>
      <c r="R9" s="19"/>
    </row>
    <row r="10" spans="1:18" x14ac:dyDescent="0.3">
      <c r="A10" s="101">
        <v>46133</v>
      </c>
      <c r="B10" s="19" t="s">
        <v>244</v>
      </c>
      <c r="C10" s="18" t="s">
        <v>32</v>
      </c>
      <c r="D10" s="284">
        <v>56250</v>
      </c>
      <c r="E10" s="100"/>
      <c r="F10" s="100">
        <v>56250</v>
      </c>
      <c r="G10" s="100"/>
      <c r="H10" s="100"/>
      <c r="I10" s="100"/>
      <c r="J10" s="100"/>
      <c r="K10" s="100"/>
      <c r="L10" s="19"/>
      <c r="M10" s="19"/>
      <c r="N10" s="19"/>
      <c r="O10" s="19"/>
      <c r="P10" s="19"/>
      <c r="Q10" s="19"/>
      <c r="R10" s="19"/>
    </row>
    <row r="11" spans="1:18" x14ac:dyDescent="0.3">
      <c r="A11" s="101">
        <v>46136</v>
      </c>
      <c r="B11" s="19" t="s">
        <v>249</v>
      </c>
      <c r="C11" s="18" t="s">
        <v>32</v>
      </c>
      <c r="D11" s="284">
        <v>70</v>
      </c>
      <c r="E11" s="99"/>
      <c r="F11" s="100"/>
      <c r="G11" s="100"/>
      <c r="H11" s="100"/>
      <c r="I11" s="100"/>
      <c r="J11" s="100"/>
      <c r="K11" s="100">
        <v>70</v>
      </c>
      <c r="L11" s="19"/>
      <c r="M11" s="19"/>
      <c r="N11" s="19"/>
      <c r="O11" s="19"/>
      <c r="P11" s="19"/>
      <c r="Q11" s="19"/>
      <c r="R11" s="19"/>
    </row>
    <row r="12" spans="1:18" x14ac:dyDescent="0.3">
      <c r="A12" s="101">
        <v>46142</v>
      </c>
      <c r="B12" s="19" t="s">
        <v>266</v>
      </c>
      <c r="C12" s="18" t="s">
        <v>32</v>
      </c>
      <c r="D12" s="100">
        <v>876.21</v>
      </c>
      <c r="E12" s="99"/>
      <c r="F12" s="100"/>
      <c r="G12" s="100"/>
      <c r="H12" s="100"/>
      <c r="I12" s="100"/>
      <c r="J12" s="100">
        <v>876.21</v>
      </c>
      <c r="K12" s="100"/>
      <c r="L12" s="19"/>
      <c r="M12" s="19"/>
      <c r="N12" s="19"/>
      <c r="O12" s="19"/>
      <c r="P12" s="19"/>
      <c r="Q12" s="19"/>
      <c r="R12" s="19"/>
    </row>
    <row r="13" spans="1:18" x14ac:dyDescent="0.3">
      <c r="A13" s="114">
        <v>46148</v>
      </c>
      <c r="B13" s="35" t="s">
        <v>249</v>
      </c>
      <c r="C13" s="115" t="s">
        <v>32</v>
      </c>
      <c r="D13" s="285">
        <v>95</v>
      </c>
      <c r="E13" s="95"/>
      <c r="F13" s="116"/>
      <c r="G13" s="116"/>
      <c r="H13" s="116"/>
      <c r="I13" s="95"/>
      <c r="J13" s="95"/>
      <c r="K13" s="95">
        <v>95</v>
      </c>
      <c r="L13" s="95"/>
      <c r="M13" s="116"/>
      <c r="N13" s="116"/>
      <c r="O13" s="19"/>
      <c r="P13" s="19"/>
      <c r="Q13" s="19"/>
      <c r="R13" s="19"/>
    </row>
    <row r="14" spans="1:18" x14ac:dyDescent="0.3">
      <c r="A14" s="114">
        <v>46153</v>
      </c>
      <c r="B14" s="35" t="s">
        <v>238</v>
      </c>
      <c r="C14" s="35" t="s">
        <v>32</v>
      </c>
      <c r="D14" s="285">
        <v>25.07</v>
      </c>
      <c r="E14" s="95"/>
      <c r="F14" s="116"/>
      <c r="G14" s="116"/>
      <c r="H14" s="116"/>
      <c r="I14" s="95">
        <v>25.07</v>
      </c>
      <c r="J14" s="95"/>
      <c r="K14" s="95"/>
      <c r="L14" s="95"/>
      <c r="M14" s="116"/>
      <c r="N14" s="116"/>
      <c r="O14" s="19"/>
      <c r="P14" s="19"/>
      <c r="Q14" s="19"/>
      <c r="R14" s="19"/>
    </row>
    <row r="15" spans="1:18" x14ac:dyDescent="0.3">
      <c r="A15" s="114">
        <v>46173</v>
      </c>
      <c r="B15" s="35" t="s">
        <v>266</v>
      </c>
      <c r="C15" s="35" t="s">
        <v>32</v>
      </c>
      <c r="D15" s="95">
        <v>908.05</v>
      </c>
      <c r="E15" s="95"/>
      <c r="F15" s="116"/>
      <c r="G15" s="116"/>
      <c r="H15" s="116"/>
      <c r="I15" s="95"/>
      <c r="J15" s="95">
        <v>908.05</v>
      </c>
      <c r="K15" s="95"/>
      <c r="L15" s="95"/>
      <c r="M15" s="116"/>
      <c r="N15" s="116"/>
      <c r="O15" s="19"/>
      <c r="P15" s="19"/>
      <c r="Q15" s="19"/>
      <c r="R15" s="19"/>
    </row>
    <row r="16" spans="1:18" x14ac:dyDescent="0.3">
      <c r="A16" s="114">
        <v>46182</v>
      </c>
      <c r="B16" s="35" t="s">
        <v>238</v>
      </c>
      <c r="C16" s="35" t="s">
        <v>32</v>
      </c>
      <c r="D16" s="285">
        <v>22.73</v>
      </c>
      <c r="E16" s="95"/>
      <c r="F16" s="116"/>
      <c r="G16" s="116"/>
      <c r="H16" s="116"/>
      <c r="I16" s="95">
        <v>22.73</v>
      </c>
      <c r="J16" s="95"/>
      <c r="K16" s="95"/>
      <c r="L16" s="95"/>
      <c r="M16" s="116"/>
      <c r="N16" s="116"/>
      <c r="O16" s="19"/>
      <c r="P16" s="19"/>
      <c r="Q16" s="19"/>
      <c r="R16" s="19"/>
    </row>
    <row r="17" spans="1:18" x14ac:dyDescent="0.3">
      <c r="A17" s="114">
        <v>46189</v>
      </c>
      <c r="B17" s="35" t="s">
        <v>197</v>
      </c>
      <c r="C17" s="35" t="s">
        <v>32</v>
      </c>
      <c r="D17" s="285">
        <v>960.53</v>
      </c>
      <c r="E17" s="95"/>
      <c r="F17" s="116"/>
      <c r="G17" s="116">
        <v>960.53</v>
      </c>
      <c r="H17" s="116"/>
      <c r="I17" s="116"/>
      <c r="J17" s="116"/>
      <c r="K17" s="95"/>
      <c r="L17" s="95"/>
      <c r="M17" s="116"/>
      <c r="N17" s="116"/>
      <c r="O17" s="100"/>
      <c r="P17" s="100"/>
      <c r="Q17" s="100"/>
      <c r="R17" s="100"/>
    </row>
    <row r="18" spans="1:18" x14ac:dyDescent="0.3">
      <c r="A18" s="114">
        <v>46191</v>
      </c>
      <c r="B18" s="35" t="s">
        <v>249</v>
      </c>
      <c r="C18" s="35" t="s">
        <v>32</v>
      </c>
      <c r="D18" s="285">
        <v>80</v>
      </c>
      <c r="E18" s="95"/>
      <c r="F18" s="116"/>
      <c r="G18" s="116"/>
      <c r="H18" s="116"/>
      <c r="I18" s="116"/>
      <c r="J18" s="116"/>
      <c r="K18" s="95">
        <v>80</v>
      </c>
      <c r="L18" s="95"/>
      <c r="M18" s="116"/>
      <c r="N18" s="116"/>
      <c r="O18" s="100"/>
      <c r="P18" s="100"/>
      <c r="Q18" s="100"/>
      <c r="R18" s="100"/>
    </row>
    <row r="19" spans="1:18" x14ac:dyDescent="0.3">
      <c r="A19" s="114">
        <v>46203</v>
      </c>
      <c r="B19" s="35" t="s">
        <v>266</v>
      </c>
      <c r="C19" s="35" t="s">
        <v>32</v>
      </c>
      <c r="D19" s="285">
        <v>881.4</v>
      </c>
      <c r="E19" s="95"/>
      <c r="F19" s="116"/>
      <c r="G19" s="116"/>
      <c r="H19" s="116"/>
      <c r="I19" s="116"/>
      <c r="J19" s="116">
        <v>881.4</v>
      </c>
      <c r="K19" s="95"/>
      <c r="L19" s="95"/>
      <c r="M19" s="116"/>
      <c r="N19" s="116"/>
      <c r="O19" s="100"/>
      <c r="P19" s="100"/>
      <c r="Q19" s="100"/>
      <c r="R19" s="100"/>
    </row>
    <row r="20" spans="1:18" x14ac:dyDescent="0.3">
      <c r="A20" s="114">
        <v>46212</v>
      </c>
      <c r="B20" s="35" t="s">
        <v>238</v>
      </c>
      <c r="C20" s="35" t="s">
        <v>32</v>
      </c>
      <c r="D20" s="285">
        <v>23.52</v>
      </c>
      <c r="E20" s="95"/>
      <c r="F20" s="116"/>
      <c r="G20" s="116"/>
      <c r="H20" s="116"/>
      <c r="I20" s="116">
        <v>23.52</v>
      </c>
      <c r="J20" s="116"/>
      <c r="K20" s="95"/>
      <c r="L20" s="95"/>
      <c r="M20" s="116"/>
      <c r="N20" s="116"/>
      <c r="O20" s="100"/>
      <c r="P20" s="100"/>
      <c r="Q20" s="100"/>
      <c r="R20" s="100"/>
    </row>
    <row r="21" spans="1:18" x14ac:dyDescent="0.3">
      <c r="A21" s="117">
        <v>46216</v>
      </c>
      <c r="B21" s="35" t="s">
        <v>40</v>
      </c>
      <c r="C21" s="115" t="s">
        <v>32</v>
      </c>
      <c r="D21" s="285">
        <v>20</v>
      </c>
      <c r="E21" s="95"/>
      <c r="F21" s="116"/>
      <c r="G21" s="116"/>
      <c r="H21" s="116"/>
      <c r="I21" s="116"/>
      <c r="J21" s="116"/>
      <c r="K21" s="95"/>
      <c r="L21" s="95">
        <v>20</v>
      </c>
      <c r="M21" s="116"/>
      <c r="N21" s="116"/>
      <c r="O21" s="100"/>
      <c r="P21" s="100"/>
      <c r="Q21" s="100"/>
      <c r="R21" s="100"/>
    </row>
    <row r="22" spans="1:18" x14ac:dyDescent="0.3">
      <c r="A22" s="117">
        <v>46234</v>
      </c>
      <c r="B22" s="35" t="s">
        <v>266</v>
      </c>
      <c r="C22" s="115" t="s">
        <v>32</v>
      </c>
      <c r="D22" s="285">
        <v>913.43</v>
      </c>
      <c r="E22" s="95"/>
      <c r="F22" s="116"/>
      <c r="G22" s="116"/>
      <c r="H22" s="116"/>
      <c r="I22" s="116"/>
      <c r="J22" s="116">
        <v>913.43</v>
      </c>
      <c r="K22" s="95"/>
      <c r="L22" s="95"/>
      <c r="M22" s="116"/>
      <c r="N22" s="116"/>
      <c r="O22" s="100"/>
      <c r="P22" s="100"/>
      <c r="Q22" s="100"/>
      <c r="R22" s="100"/>
    </row>
    <row r="23" spans="1:18" x14ac:dyDescent="0.3">
      <c r="A23" s="117">
        <v>46244</v>
      </c>
      <c r="B23" s="35" t="s">
        <v>238</v>
      </c>
      <c r="C23" s="35" t="s">
        <v>32</v>
      </c>
      <c r="D23" s="285">
        <v>25.1</v>
      </c>
      <c r="E23" s="95"/>
      <c r="F23" s="116"/>
      <c r="G23" s="116"/>
      <c r="H23" s="116"/>
      <c r="I23" s="116">
        <v>25.1</v>
      </c>
      <c r="J23" s="116"/>
      <c r="K23" s="95"/>
      <c r="L23" s="95"/>
      <c r="M23" s="116"/>
      <c r="N23" s="116"/>
      <c r="O23" s="100"/>
      <c r="P23" s="100"/>
      <c r="Q23" s="100"/>
      <c r="R23" s="100"/>
    </row>
    <row r="24" spans="1:18" x14ac:dyDescent="0.3">
      <c r="A24" s="117">
        <v>46265</v>
      </c>
      <c r="B24" s="35" t="s">
        <v>266</v>
      </c>
      <c r="C24" s="35" t="s">
        <v>32</v>
      </c>
      <c r="D24" s="285">
        <v>916.18</v>
      </c>
      <c r="E24" s="95"/>
      <c r="F24" s="116"/>
      <c r="G24" s="116"/>
      <c r="H24" s="116"/>
      <c r="I24" s="116"/>
      <c r="J24" s="116">
        <v>916.18</v>
      </c>
      <c r="K24" s="95"/>
      <c r="L24" s="95"/>
      <c r="M24" s="116"/>
      <c r="N24" s="116"/>
      <c r="O24" s="100"/>
      <c r="P24" s="100"/>
      <c r="Q24" s="100"/>
      <c r="R24" s="100"/>
    </row>
    <row r="25" spans="1:18" x14ac:dyDescent="0.3">
      <c r="A25" s="114">
        <v>46274</v>
      </c>
      <c r="B25" s="115" t="s">
        <v>238</v>
      </c>
      <c r="C25" s="115" t="s">
        <v>32</v>
      </c>
      <c r="D25" s="95">
        <v>23.54</v>
      </c>
      <c r="E25" s="95"/>
      <c r="F25" s="116"/>
      <c r="G25" s="116"/>
      <c r="H25" s="116"/>
      <c r="I25" s="116">
        <v>23.54</v>
      </c>
      <c r="J25" s="116"/>
      <c r="K25" s="95"/>
      <c r="L25" s="95"/>
      <c r="M25" s="116"/>
      <c r="N25" s="116"/>
      <c r="O25" s="100"/>
      <c r="P25" s="100"/>
      <c r="Q25" s="100"/>
      <c r="R25" s="100"/>
    </row>
    <row r="26" spans="1:18" x14ac:dyDescent="0.3">
      <c r="A26" s="114">
        <v>46290</v>
      </c>
      <c r="B26" s="118" t="s">
        <v>244</v>
      </c>
      <c r="C26" s="115" t="s">
        <v>32</v>
      </c>
      <c r="D26" s="55">
        <v>56250</v>
      </c>
      <c r="E26" s="95"/>
      <c r="F26" s="116">
        <v>56250</v>
      </c>
      <c r="G26" s="116"/>
      <c r="H26" s="116"/>
      <c r="I26" s="95"/>
      <c r="J26" s="95"/>
      <c r="K26" s="95"/>
      <c r="L26" s="95"/>
      <c r="M26" s="116"/>
      <c r="N26" s="116"/>
      <c r="O26" s="100"/>
      <c r="P26" s="100"/>
      <c r="Q26" s="100"/>
      <c r="R26" s="100"/>
    </row>
    <row r="27" spans="1:18" x14ac:dyDescent="0.3">
      <c r="A27" s="114">
        <v>46290</v>
      </c>
      <c r="B27" s="115" t="s">
        <v>327</v>
      </c>
      <c r="C27" s="115" t="s">
        <v>32</v>
      </c>
      <c r="D27" s="95">
        <v>450</v>
      </c>
      <c r="E27" s="95"/>
      <c r="F27" s="116"/>
      <c r="G27" s="116"/>
      <c r="H27" s="116"/>
      <c r="I27" s="95"/>
      <c r="J27" s="95"/>
      <c r="K27" s="95">
        <v>450</v>
      </c>
      <c r="L27" s="95"/>
      <c r="M27" s="116"/>
      <c r="N27" s="116"/>
      <c r="O27" s="100"/>
      <c r="P27" s="100"/>
      <c r="Q27" s="100"/>
      <c r="R27" s="100"/>
    </row>
    <row r="28" spans="1:18" x14ac:dyDescent="0.3">
      <c r="A28" s="114"/>
      <c r="B28" s="35"/>
      <c r="C28" s="35"/>
      <c r="D28" s="95"/>
      <c r="E28" s="95"/>
      <c r="F28" s="116"/>
      <c r="G28" s="116"/>
      <c r="H28" s="116"/>
      <c r="I28" s="95"/>
      <c r="J28" s="95"/>
      <c r="K28" s="95"/>
      <c r="L28" s="95"/>
      <c r="M28" s="116"/>
      <c r="N28" s="116"/>
      <c r="O28" s="100"/>
      <c r="P28" s="100"/>
      <c r="Q28" s="100"/>
      <c r="R28" s="100"/>
    </row>
    <row r="29" spans="1:18" x14ac:dyDescent="0.3">
      <c r="A29" s="114"/>
      <c r="B29" s="35"/>
      <c r="C29" s="35"/>
      <c r="D29" s="116"/>
      <c r="E29" s="116"/>
      <c r="F29" s="116"/>
      <c r="G29" s="116"/>
      <c r="H29" s="116"/>
      <c r="I29" s="116"/>
      <c r="J29" s="116"/>
      <c r="K29" s="95"/>
      <c r="L29" s="95"/>
      <c r="M29" s="116"/>
      <c r="N29" s="116"/>
      <c r="O29" s="100"/>
      <c r="P29" s="100"/>
      <c r="Q29" s="100"/>
      <c r="R29" s="100"/>
    </row>
    <row r="30" spans="1:18" s="102" customFormat="1" x14ac:dyDescent="0.3">
      <c r="A30" s="119"/>
      <c r="B30" s="35"/>
      <c r="C30" s="35"/>
      <c r="D30" s="116"/>
      <c r="E30" s="116"/>
      <c r="F30" s="116"/>
      <c r="G30" s="116"/>
      <c r="H30" s="116"/>
      <c r="I30" s="116"/>
      <c r="J30" s="116"/>
      <c r="K30" s="95"/>
      <c r="L30" s="95"/>
      <c r="M30" s="116"/>
      <c r="N30" s="116"/>
      <c r="O30" s="120"/>
      <c r="P30" s="120"/>
      <c r="Q30" s="120"/>
      <c r="R30" s="120"/>
    </row>
    <row r="31" spans="1:18" s="102" customFormat="1" x14ac:dyDescent="0.3">
      <c r="A31" s="119"/>
      <c r="B31" s="35"/>
      <c r="C31" s="35"/>
      <c r="D31" s="116"/>
      <c r="E31" s="116"/>
      <c r="F31" s="116"/>
      <c r="G31" s="116"/>
      <c r="H31" s="116"/>
      <c r="I31" s="116"/>
      <c r="J31" s="116"/>
      <c r="K31" s="95"/>
      <c r="L31" s="95"/>
      <c r="M31" s="116"/>
      <c r="N31" s="116"/>
      <c r="O31" s="120"/>
      <c r="P31" s="120"/>
      <c r="Q31" s="120"/>
      <c r="R31" s="120"/>
    </row>
    <row r="32" spans="1:18" x14ac:dyDescent="0.3">
      <c r="A32" s="101"/>
      <c r="B32" s="19"/>
      <c r="C32" s="18"/>
      <c r="D32" s="100"/>
      <c r="E32" s="100"/>
      <c r="F32" s="100"/>
      <c r="G32" s="100"/>
      <c r="H32" s="100"/>
      <c r="I32" s="100"/>
      <c r="J32" s="100"/>
      <c r="K32" s="121"/>
      <c r="L32" s="121"/>
      <c r="M32" s="100"/>
      <c r="N32" s="100"/>
      <c r="O32" s="100"/>
      <c r="P32" s="100"/>
      <c r="Q32" s="100"/>
      <c r="R32" s="100"/>
    </row>
    <row r="33" spans="1:18" x14ac:dyDescent="0.3">
      <c r="A33" s="101"/>
      <c r="B33" s="19"/>
      <c r="C33" s="18"/>
      <c r="D33" s="100"/>
      <c r="E33" s="100"/>
      <c r="F33" s="100"/>
      <c r="G33" s="100"/>
      <c r="H33" s="100"/>
      <c r="I33" s="100"/>
      <c r="J33" s="100"/>
      <c r="K33" s="121"/>
      <c r="L33" s="121"/>
      <c r="M33" s="100"/>
      <c r="N33" s="100"/>
      <c r="O33" s="100"/>
      <c r="P33" s="100"/>
      <c r="Q33" s="100"/>
      <c r="R33" s="100"/>
    </row>
    <row r="34" spans="1:18" x14ac:dyDescent="0.3">
      <c r="A34" s="101"/>
      <c r="B34" s="19"/>
      <c r="C34" s="18"/>
      <c r="D34" s="100"/>
      <c r="E34" s="100"/>
      <c r="F34" s="100"/>
      <c r="G34" s="100"/>
      <c r="H34" s="100"/>
      <c r="I34" s="100"/>
      <c r="J34" s="100"/>
      <c r="K34" s="121"/>
      <c r="L34" s="121"/>
      <c r="M34" s="100"/>
      <c r="N34" s="100"/>
      <c r="O34" s="100"/>
      <c r="P34" s="100"/>
      <c r="Q34" s="100"/>
      <c r="R34" s="100"/>
    </row>
    <row r="35" spans="1:18" x14ac:dyDescent="0.3">
      <c r="A35" s="101"/>
      <c r="B35" s="19"/>
      <c r="C35" s="18"/>
      <c r="D35" s="100"/>
      <c r="E35" s="100"/>
      <c r="F35" s="100"/>
      <c r="G35" s="100"/>
      <c r="H35" s="100"/>
      <c r="I35" s="100"/>
      <c r="J35" s="100"/>
      <c r="K35" s="121"/>
      <c r="L35" s="121"/>
      <c r="M35" s="100"/>
      <c r="N35" s="100"/>
      <c r="O35" s="100"/>
      <c r="P35" s="100"/>
      <c r="Q35" s="100"/>
      <c r="R35" s="100"/>
    </row>
    <row r="36" spans="1:18" x14ac:dyDescent="0.3">
      <c r="A36" s="101"/>
      <c r="B36" s="19"/>
      <c r="C36" s="18"/>
      <c r="D36" s="103"/>
      <c r="E36" s="103"/>
      <c r="F36" s="19"/>
      <c r="G36" s="19"/>
      <c r="H36" s="19"/>
      <c r="I36" s="122"/>
      <c r="J36" s="122"/>
      <c r="K36" s="123"/>
      <c r="L36" s="123"/>
      <c r="M36" s="19"/>
      <c r="N36" s="19"/>
      <c r="O36" s="19"/>
      <c r="P36" s="19"/>
      <c r="Q36" s="19"/>
      <c r="R36" s="19"/>
    </row>
    <row r="37" spans="1:18" x14ac:dyDescent="0.3">
      <c r="A37" s="101"/>
      <c r="B37" s="19"/>
      <c r="C37" s="18"/>
      <c r="D37" s="103"/>
      <c r="E37" s="103"/>
      <c r="F37" s="19"/>
      <c r="G37" s="19"/>
      <c r="H37" s="19"/>
      <c r="I37" s="122"/>
      <c r="J37" s="122"/>
      <c r="K37" s="123"/>
      <c r="L37" s="123"/>
      <c r="M37" s="19"/>
      <c r="N37" s="19"/>
      <c r="O37" s="19"/>
      <c r="P37" s="19"/>
      <c r="Q37" s="19"/>
      <c r="R37" s="19"/>
    </row>
    <row r="38" spans="1:18" x14ac:dyDescent="0.3">
      <c r="A38" s="101"/>
      <c r="B38" s="19"/>
      <c r="C38" s="18"/>
      <c r="D38" s="103"/>
      <c r="E38" s="103"/>
      <c r="F38" s="103"/>
      <c r="G38" s="103"/>
      <c r="H38" s="103"/>
      <c r="I38" s="103"/>
      <c r="J38" s="103"/>
      <c r="K38" s="123"/>
      <c r="L38" s="123"/>
      <c r="M38" s="19"/>
      <c r="N38" s="19"/>
      <c r="O38" s="19"/>
      <c r="P38" s="19"/>
      <c r="Q38" s="19"/>
      <c r="R38" s="19"/>
    </row>
    <row r="39" spans="1:18" x14ac:dyDescent="0.3">
      <c r="A39" s="101"/>
      <c r="B39" s="19"/>
      <c r="C39" s="18"/>
      <c r="D39" s="103"/>
      <c r="E39" s="103"/>
      <c r="F39" s="103"/>
      <c r="G39" s="103"/>
      <c r="H39" s="103"/>
      <c r="I39" s="103"/>
      <c r="J39" s="103"/>
      <c r="K39" s="123"/>
      <c r="L39" s="123"/>
      <c r="M39" s="19"/>
      <c r="N39" s="19"/>
      <c r="O39" s="19"/>
      <c r="P39" s="19"/>
      <c r="Q39" s="19"/>
      <c r="R39" s="19"/>
    </row>
    <row r="40" spans="1:18" x14ac:dyDescent="0.3">
      <c r="A40" s="101"/>
      <c r="B40" s="19"/>
      <c r="C40" s="18"/>
      <c r="D40" s="103"/>
      <c r="E40" s="103"/>
      <c r="F40" s="103"/>
      <c r="G40" s="103"/>
      <c r="H40" s="103"/>
      <c r="I40" s="103"/>
      <c r="J40" s="103"/>
      <c r="K40" s="123"/>
      <c r="L40" s="123"/>
      <c r="M40" s="19"/>
      <c r="N40" s="19"/>
      <c r="O40" s="19"/>
      <c r="P40" s="100"/>
      <c r="Q40" s="100"/>
      <c r="R40" s="19"/>
    </row>
    <row r="41" spans="1:18" x14ac:dyDescent="0.3">
      <c r="A41" s="101"/>
      <c r="B41" s="19"/>
      <c r="C41" s="18"/>
      <c r="D41" s="103"/>
      <c r="E41" s="103"/>
      <c r="F41" s="103"/>
      <c r="G41" s="103"/>
      <c r="H41" s="103"/>
      <c r="I41" s="103"/>
      <c r="J41" s="103"/>
      <c r="K41" s="123"/>
      <c r="L41" s="123"/>
      <c r="M41" s="19"/>
      <c r="N41" s="19"/>
      <c r="O41" s="19"/>
      <c r="P41" s="100"/>
      <c r="Q41" s="100"/>
      <c r="R41" s="19"/>
    </row>
    <row r="42" spans="1:18" x14ac:dyDescent="0.3">
      <c r="A42" s="101"/>
      <c r="B42" s="19"/>
      <c r="C42" s="18"/>
      <c r="D42" s="103"/>
      <c r="E42" s="103"/>
      <c r="F42" s="103"/>
      <c r="G42" s="103"/>
      <c r="H42" s="103"/>
      <c r="I42" s="103"/>
      <c r="J42" s="103"/>
      <c r="K42" s="123"/>
      <c r="L42" s="123"/>
      <c r="M42" s="19"/>
      <c r="N42" s="19"/>
      <c r="O42" s="19"/>
      <c r="P42" s="19"/>
      <c r="Q42" s="19"/>
      <c r="R42" s="19"/>
    </row>
    <row r="43" spans="1:18" x14ac:dyDescent="0.3">
      <c r="A43" s="101"/>
      <c r="B43" s="19"/>
      <c r="C43" s="18"/>
      <c r="D43" s="103"/>
      <c r="E43" s="103"/>
      <c r="F43" s="103"/>
      <c r="G43" s="103"/>
      <c r="H43" s="103"/>
      <c r="I43" s="103"/>
      <c r="J43" s="103"/>
      <c r="K43" s="123"/>
      <c r="L43" s="123"/>
      <c r="M43" s="19"/>
      <c r="N43" s="19"/>
      <c r="O43" s="19"/>
      <c r="P43" s="19"/>
      <c r="Q43" s="19"/>
      <c r="R43" s="19"/>
    </row>
    <row r="44" spans="1:18" x14ac:dyDescent="0.3">
      <c r="A44" s="101"/>
      <c r="B44" s="19"/>
      <c r="C44" s="18"/>
      <c r="D44" s="103"/>
      <c r="E44" s="103"/>
      <c r="F44" s="103"/>
      <c r="G44" s="103"/>
      <c r="H44" s="103"/>
      <c r="I44" s="103"/>
      <c r="J44" s="103"/>
      <c r="K44" s="123"/>
      <c r="L44" s="123"/>
      <c r="M44" s="19"/>
      <c r="N44" s="19"/>
      <c r="O44" s="19"/>
      <c r="P44" s="19"/>
      <c r="Q44" s="19"/>
      <c r="R44" s="19"/>
    </row>
    <row r="45" spans="1:18" x14ac:dyDescent="0.3">
      <c r="A45" s="101"/>
      <c r="B45" s="19"/>
      <c r="C45" s="18"/>
      <c r="D45" s="103"/>
      <c r="E45" s="103"/>
      <c r="F45" s="103"/>
      <c r="G45" s="103"/>
      <c r="H45" s="103"/>
      <c r="I45" s="103"/>
      <c r="J45" s="103"/>
      <c r="K45" s="123"/>
      <c r="L45" s="123"/>
      <c r="M45" s="19"/>
      <c r="N45" s="19"/>
      <c r="O45" s="19"/>
      <c r="P45" s="19"/>
      <c r="Q45" s="19"/>
      <c r="R45" s="19"/>
    </row>
    <row r="46" spans="1:18" x14ac:dyDescent="0.3">
      <c r="A46" s="101"/>
      <c r="B46" s="19"/>
      <c r="C46" s="18"/>
      <c r="D46" s="103"/>
      <c r="E46" s="103"/>
      <c r="F46" s="103"/>
      <c r="G46" s="103"/>
      <c r="H46" s="103"/>
      <c r="I46" s="103"/>
      <c r="J46" s="103"/>
      <c r="K46" s="123"/>
      <c r="L46" s="123"/>
      <c r="M46" s="19"/>
      <c r="N46" s="19"/>
      <c r="O46" s="19"/>
      <c r="P46" s="19"/>
      <c r="Q46" s="19"/>
      <c r="R46" s="19"/>
    </row>
    <row r="47" spans="1:18" x14ac:dyDescent="0.3">
      <c r="A47" s="101"/>
      <c r="B47" s="19"/>
      <c r="C47" s="18"/>
      <c r="D47" s="103"/>
      <c r="E47" s="103"/>
      <c r="F47" s="103"/>
      <c r="G47" s="103"/>
      <c r="H47" s="103"/>
      <c r="I47" s="103"/>
      <c r="J47" s="103"/>
      <c r="K47" s="123"/>
      <c r="L47" s="123"/>
      <c r="M47" s="19"/>
      <c r="N47" s="19"/>
      <c r="O47" s="19"/>
      <c r="P47" s="19"/>
      <c r="Q47" s="19"/>
      <c r="R47" s="19"/>
    </row>
    <row r="48" spans="1:18" x14ac:dyDescent="0.3">
      <c r="A48" s="101"/>
      <c r="B48" s="19"/>
      <c r="C48" s="18"/>
      <c r="D48" s="103"/>
      <c r="E48" s="103"/>
      <c r="F48" s="103"/>
      <c r="G48" s="103"/>
      <c r="H48" s="103"/>
      <c r="I48" s="103"/>
      <c r="J48" s="103"/>
      <c r="K48" s="123"/>
      <c r="L48" s="123"/>
      <c r="M48" s="19"/>
      <c r="N48" s="19"/>
      <c r="O48" s="19"/>
      <c r="P48" s="19"/>
      <c r="Q48" s="19"/>
      <c r="R48" s="19"/>
    </row>
    <row r="49" spans="1:18" x14ac:dyDescent="0.3">
      <c r="A49" s="101"/>
      <c r="B49" s="19"/>
      <c r="C49" s="18"/>
      <c r="D49" s="103"/>
      <c r="E49" s="103"/>
      <c r="F49" s="103"/>
      <c r="G49" s="103"/>
      <c r="H49" s="103"/>
      <c r="I49" s="103"/>
      <c r="J49" s="103"/>
      <c r="K49" s="123"/>
      <c r="L49" s="123"/>
      <c r="M49" s="19"/>
      <c r="N49" s="19"/>
      <c r="O49" s="19"/>
      <c r="P49" s="19"/>
      <c r="Q49" s="19"/>
      <c r="R49" s="19"/>
    </row>
    <row r="50" spans="1:18" x14ac:dyDescent="0.3">
      <c r="A50" s="101"/>
      <c r="B50" s="19"/>
      <c r="C50" s="18"/>
      <c r="D50" s="103"/>
      <c r="E50" s="103"/>
      <c r="F50" s="103"/>
      <c r="G50" s="103"/>
      <c r="H50" s="103"/>
      <c r="I50" s="103"/>
      <c r="J50" s="103"/>
      <c r="K50" s="123"/>
      <c r="L50" s="123"/>
      <c r="M50" s="19"/>
      <c r="N50" s="19"/>
      <c r="O50" s="19"/>
      <c r="P50" s="19"/>
      <c r="Q50" s="19"/>
      <c r="R50" s="19"/>
    </row>
    <row r="51" spans="1:18" x14ac:dyDescent="0.3">
      <c r="A51" s="101"/>
      <c r="B51" s="19"/>
      <c r="C51" s="18"/>
      <c r="D51" s="103"/>
      <c r="E51" s="103"/>
      <c r="F51" s="103"/>
      <c r="G51" s="103"/>
      <c r="H51" s="103"/>
      <c r="I51" s="103"/>
      <c r="J51" s="103"/>
      <c r="K51" s="123"/>
      <c r="L51" s="123"/>
      <c r="M51" s="19"/>
      <c r="N51" s="19"/>
      <c r="O51" s="19"/>
      <c r="P51" s="19"/>
      <c r="Q51" s="19"/>
      <c r="R51" s="19"/>
    </row>
    <row r="52" spans="1:18" x14ac:dyDescent="0.3">
      <c r="A52" s="101"/>
      <c r="B52" s="19"/>
      <c r="C52" s="18"/>
      <c r="D52" s="103"/>
      <c r="E52" s="103"/>
      <c r="F52" s="103"/>
      <c r="G52" s="103"/>
      <c r="H52" s="103"/>
      <c r="I52" s="103"/>
      <c r="J52" s="103"/>
      <c r="K52" s="123"/>
      <c r="L52" s="123"/>
      <c r="M52" s="19"/>
      <c r="N52" s="19"/>
      <c r="O52" s="19"/>
      <c r="P52" s="19"/>
      <c r="Q52" s="19"/>
      <c r="R52" s="19"/>
    </row>
    <row r="53" spans="1:18" x14ac:dyDescent="0.3">
      <c r="A53" s="101"/>
      <c r="B53" s="19"/>
      <c r="C53" s="18"/>
      <c r="D53" s="103"/>
      <c r="E53" s="103"/>
      <c r="F53" s="103"/>
      <c r="G53" s="103"/>
      <c r="H53" s="103"/>
      <c r="I53" s="103"/>
      <c r="J53" s="103"/>
      <c r="K53" s="123"/>
      <c r="L53" s="123"/>
      <c r="M53" s="19"/>
      <c r="N53" s="19"/>
      <c r="O53" s="19"/>
      <c r="P53" s="19"/>
      <c r="Q53" s="19"/>
      <c r="R53" s="19"/>
    </row>
    <row r="54" spans="1:18" x14ac:dyDescent="0.3">
      <c r="A54" s="101"/>
      <c r="B54" s="19"/>
      <c r="C54" s="18"/>
      <c r="D54" s="103"/>
      <c r="E54" s="103"/>
      <c r="F54" s="103"/>
      <c r="G54" s="103"/>
      <c r="H54" s="103"/>
      <c r="I54" s="103"/>
      <c r="J54" s="103"/>
      <c r="K54" s="123"/>
      <c r="L54" s="123"/>
      <c r="M54" s="19"/>
      <c r="N54" s="19"/>
      <c r="O54" s="19"/>
      <c r="P54" s="19"/>
      <c r="Q54" s="19"/>
      <c r="R54" s="19"/>
    </row>
    <row r="55" spans="1:18" x14ac:dyDescent="0.3">
      <c r="A55" s="101"/>
      <c r="B55" s="19"/>
      <c r="C55" s="18"/>
      <c r="D55" s="103"/>
      <c r="E55" s="103"/>
      <c r="F55" s="103"/>
      <c r="G55" s="103"/>
      <c r="H55" s="103"/>
      <c r="I55" s="103"/>
      <c r="J55" s="103"/>
      <c r="K55" s="123"/>
      <c r="L55" s="123"/>
      <c r="M55" s="19"/>
      <c r="N55" s="19"/>
      <c r="O55" s="19"/>
      <c r="P55" s="19"/>
      <c r="Q55" s="19"/>
      <c r="R55" s="19"/>
    </row>
    <row r="56" spans="1:18" x14ac:dyDescent="0.3">
      <c r="A56" s="101"/>
      <c r="B56" s="19"/>
      <c r="C56" s="18"/>
      <c r="D56" s="103"/>
      <c r="E56" s="103"/>
      <c r="F56" s="103"/>
      <c r="G56" s="103"/>
      <c r="H56" s="103"/>
      <c r="I56" s="103"/>
      <c r="J56" s="103"/>
      <c r="K56" s="104"/>
      <c r="L56" s="104"/>
      <c r="M56" s="19"/>
      <c r="N56" s="19"/>
      <c r="O56" s="19"/>
      <c r="P56" s="19"/>
      <c r="Q56" s="19"/>
      <c r="R56" s="19"/>
    </row>
    <row r="57" spans="1:18" s="55" customFormat="1" x14ac:dyDescent="0.3">
      <c r="A57" s="105"/>
      <c r="B57" s="106">
        <f>SUM(E57:R57)</f>
        <v>118815.04000000001</v>
      </c>
      <c r="C57" s="22"/>
      <c r="D57" s="105">
        <f>SUM(D8:D55)</f>
        <v>118815.04000000001</v>
      </c>
      <c r="E57" s="105">
        <f t="shared" ref="E57:P57" si="0">SUM(E13:E55)</f>
        <v>0</v>
      </c>
      <c r="F57" s="105">
        <f>SUM(F9:F55)</f>
        <v>112500</v>
      </c>
      <c r="G57" s="105">
        <f>SUM(G9:G55)</f>
        <v>960.53</v>
      </c>
      <c r="H57" s="105">
        <f>SUM(H13:H55)</f>
        <v>0</v>
      </c>
      <c r="I57" s="105">
        <f>SUM(I8:I55)</f>
        <v>144.23999999999998</v>
      </c>
      <c r="J57" s="105">
        <f>SUM(J8:J55)</f>
        <v>4495.2699999999995</v>
      </c>
      <c r="K57" s="105">
        <f>SUM(K11:K55)</f>
        <v>695</v>
      </c>
      <c r="L57" s="105">
        <f t="shared" si="0"/>
        <v>20</v>
      </c>
      <c r="M57" s="105">
        <f t="shared" si="0"/>
        <v>0</v>
      </c>
      <c r="N57" s="105">
        <f t="shared" si="0"/>
        <v>0</v>
      </c>
      <c r="O57" s="105">
        <f t="shared" si="0"/>
        <v>0</v>
      </c>
      <c r="P57" s="105">
        <f t="shared" si="0"/>
        <v>0</v>
      </c>
      <c r="Q57" s="105">
        <f>SUM(Q8:Q54)</f>
        <v>0</v>
      </c>
      <c r="R57" s="105">
        <f>SUM(R8:R55)</f>
        <v>0</v>
      </c>
    </row>
    <row r="58" spans="1:18" x14ac:dyDescent="0.3">
      <c r="A58" s="107"/>
      <c r="B58" s="108"/>
      <c r="C58" s="27"/>
      <c r="D58" s="109"/>
      <c r="E58" s="109"/>
      <c r="F58" s="109"/>
      <c r="G58" s="109"/>
      <c r="H58" s="109"/>
      <c r="I58" s="109"/>
      <c r="J58" s="109"/>
      <c r="K58" s="109"/>
      <c r="L58" s="109"/>
      <c r="M58" s="19"/>
      <c r="N58" s="19"/>
      <c r="O58" s="19"/>
      <c r="P58" s="19"/>
      <c r="Q58" s="19"/>
      <c r="R58" s="19"/>
    </row>
    <row r="59" spans="1:18" x14ac:dyDescent="0.3">
      <c r="A59" s="49"/>
      <c r="C59" s="52"/>
      <c r="D59" s="84"/>
      <c r="E59" s="84"/>
      <c r="F59" s="76"/>
      <c r="G59" s="76"/>
      <c r="H59" s="76"/>
      <c r="I59" s="76"/>
      <c r="J59" s="76"/>
    </row>
    <row r="60" spans="1:18" x14ac:dyDescent="0.3">
      <c r="A60" s="49"/>
      <c r="C60" s="52"/>
      <c r="D60" s="84"/>
      <c r="E60" s="84"/>
      <c r="F60" s="76"/>
      <c r="G60" s="76"/>
      <c r="H60" s="76"/>
      <c r="I60" s="76"/>
      <c r="J60" s="76"/>
    </row>
    <row r="61" spans="1:18" x14ac:dyDescent="0.3">
      <c r="A61" s="49"/>
      <c r="C61" s="52"/>
      <c r="D61" s="84"/>
      <c r="E61" s="84"/>
      <c r="F61" s="76"/>
      <c r="G61" s="76"/>
      <c r="H61" s="76"/>
      <c r="I61" s="76"/>
      <c r="J61" s="76"/>
    </row>
    <row r="62" spans="1:18" x14ac:dyDescent="0.3">
      <c r="A62" s="49"/>
      <c r="C62" s="52"/>
      <c r="D62" s="84"/>
      <c r="E62" s="84"/>
      <c r="F62" s="76"/>
      <c r="G62" s="76"/>
      <c r="H62" s="76"/>
      <c r="I62" s="76"/>
      <c r="J62" s="76"/>
    </row>
    <row r="63" spans="1:18" x14ac:dyDescent="0.3">
      <c r="A63" s="49"/>
      <c r="C63" s="52"/>
      <c r="D63" s="84"/>
      <c r="E63" s="84"/>
      <c r="F63" s="76"/>
      <c r="G63" s="76"/>
      <c r="H63" s="76"/>
      <c r="I63" s="76"/>
      <c r="J63" s="76"/>
    </row>
    <row r="64" spans="1:18" x14ac:dyDescent="0.3">
      <c r="A64" s="49"/>
      <c r="C64" s="52"/>
      <c r="D64" s="84"/>
      <c r="E64" s="84"/>
      <c r="F64" s="76"/>
      <c r="G64" s="76"/>
      <c r="H64" s="76"/>
      <c r="I64" s="76"/>
      <c r="J64" s="76"/>
    </row>
    <row r="65" spans="1:12" x14ac:dyDescent="0.3">
      <c r="C65" s="52"/>
      <c r="D65" s="84"/>
      <c r="E65" s="84"/>
      <c r="F65" s="76"/>
      <c r="G65" s="76"/>
      <c r="H65" s="76"/>
      <c r="I65" s="76"/>
      <c r="J65" s="76"/>
    </row>
    <row r="66" spans="1:12" x14ac:dyDescent="0.3">
      <c r="A66" s="46"/>
      <c r="B66" s="46"/>
      <c r="C66" s="52"/>
      <c r="D66" s="84"/>
      <c r="E66" s="84"/>
      <c r="F66" s="84"/>
      <c r="G66" s="84"/>
      <c r="H66" s="84"/>
      <c r="I66" s="84"/>
      <c r="J66" s="84"/>
      <c r="K66" s="84"/>
      <c r="L66" s="84"/>
    </row>
    <row r="67" spans="1:12" x14ac:dyDescent="0.3">
      <c r="A67" s="69"/>
      <c r="B67" s="65"/>
      <c r="C67" s="67"/>
      <c r="D67" s="65"/>
      <c r="E67" s="65"/>
      <c r="F67" s="65"/>
      <c r="G67" s="65"/>
      <c r="H67" s="65"/>
      <c r="I67" s="65"/>
      <c r="J67" s="65"/>
      <c r="K67" s="69"/>
      <c r="L67" s="69"/>
    </row>
    <row r="68" spans="1:12" x14ac:dyDescent="0.3">
      <c r="A68" s="52"/>
      <c r="C68" s="52"/>
      <c r="D68" s="84"/>
      <c r="E68" s="84"/>
      <c r="F68" s="76"/>
      <c r="G68" s="76"/>
      <c r="H68" s="76"/>
      <c r="I68" s="76"/>
      <c r="J68" s="76"/>
    </row>
    <row r="69" spans="1:12" x14ac:dyDescent="0.3">
      <c r="A69" s="52"/>
      <c r="C69" s="52"/>
      <c r="D69" s="84"/>
      <c r="E69" s="84"/>
      <c r="F69" s="76"/>
      <c r="G69" s="76"/>
      <c r="H69" s="76"/>
      <c r="I69" s="76"/>
      <c r="J69" s="76"/>
    </row>
    <row r="70" spans="1:12" x14ac:dyDescent="0.3">
      <c r="A70" s="52"/>
      <c r="C70" s="52"/>
      <c r="D70" s="84"/>
      <c r="E70" s="84"/>
      <c r="F70" s="76"/>
      <c r="G70" s="76"/>
      <c r="H70" s="76"/>
      <c r="I70" s="76"/>
      <c r="J70" s="76"/>
    </row>
    <row r="71" spans="1:12" x14ac:dyDescent="0.3">
      <c r="A71" s="25"/>
      <c r="B71" s="46"/>
      <c r="C71" s="110"/>
      <c r="D71" s="52"/>
      <c r="E71" s="52"/>
      <c r="F71" s="76"/>
      <c r="G71" s="76"/>
      <c r="H71" s="76"/>
      <c r="I71" s="76"/>
      <c r="J71" s="76"/>
    </row>
    <row r="72" spans="1:12" x14ac:dyDescent="0.3">
      <c r="A72" s="25"/>
      <c r="B72" s="46"/>
      <c r="C72" s="52"/>
      <c r="D72" s="84"/>
      <c r="E72" s="84"/>
      <c r="F72" s="76"/>
      <c r="G72" s="76"/>
      <c r="H72" s="76"/>
      <c r="I72" s="76"/>
      <c r="J72" s="76"/>
    </row>
    <row r="73" spans="1:12" x14ac:dyDescent="0.3">
      <c r="A73" s="25"/>
      <c r="B73" s="46"/>
      <c r="C73" s="52"/>
      <c r="D73" s="84"/>
      <c r="E73" s="84"/>
      <c r="F73" s="76"/>
      <c r="G73" s="76"/>
      <c r="H73" s="76"/>
      <c r="I73" s="76"/>
      <c r="J73" s="76"/>
    </row>
    <row r="74" spans="1:12" x14ac:dyDescent="0.3">
      <c r="A74" s="25"/>
      <c r="B74" s="25"/>
      <c r="C74" s="67"/>
      <c r="D74" s="96"/>
      <c r="E74" s="96"/>
      <c r="F74" s="75"/>
      <c r="G74" s="75"/>
      <c r="H74" s="75"/>
      <c r="I74" s="75"/>
      <c r="J74" s="75"/>
      <c r="K74" s="75"/>
      <c r="L74" s="75"/>
    </row>
    <row r="75" spans="1:12" x14ac:dyDescent="0.3">
      <c r="A75" s="25"/>
      <c r="B75" s="25"/>
      <c r="C75" s="67"/>
      <c r="D75" s="96"/>
      <c r="E75" s="96"/>
      <c r="F75" s="75"/>
      <c r="G75" s="75"/>
      <c r="H75" s="75"/>
      <c r="I75" s="75"/>
      <c r="J75" s="75"/>
      <c r="K75" s="75"/>
      <c r="L75" s="75"/>
    </row>
    <row r="76" spans="1:12" x14ac:dyDescent="0.3">
      <c r="A76" s="25"/>
      <c r="B76" s="25"/>
      <c r="C76" s="52"/>
      <c r="D76" s="96"/>
      <c r="E76" s="96"/>
      <c r="F76" s="75"/>
      <c r="G76" s="75"/>
      <c r="H76" s="75"/>
      <c r="I76" s="75"/>
      <c r="J76" s="75"/>
      <c r="K76" s="25"/>
      <c r="L76" s="25"/>
    </row>
    <row r="77" spans="1:12" x14ac:dyDescent="0.3">
      <c r="C77" s="52"/>
      <c r="D77" s="84"/>
      <c r="E77" s="84"/>
      <c r="F77" s="76"/>
      <c r="G77" s="76"/>
      <c r="H77" s="76"/>
      <c r="I77" s="76"/>
      <c r="J77" s="76"/>
    </row>
    <row r="78" spans="1:12" x14ac:dyDescent="0.3">
      <c r="C78" s="52"/>
      <c r="D78" s="84"/>
      <c r="E78" s="84"/>
      <c r="F78" s="76"/>
      <c r="G78" s="76"/>
      <c r="H78" s="76"/>
      <c r="I78" s="76"/>
      <c r="J78" s="76"/>
      <c r="K78" s="84"/>
      <c r="L78" s="84"/>
    </row>
    <row r="79" spans="1:12" x14ac:dyDescent="0.3">
      <c r="C79" s="52"/>
      <c r="D79" s="84"/>
      <c r="E79" s="84"/>
      <c r="F79" s="76"/>
      <c r="G79" s="76"/>
      <c r="H79" s="76"/>
      <c r="I79" s="76"/>
      <c r="J79" s="76"/>
    </row>
    <row r="80" spans="1:12" x14ac:dyDescent="0.3">
      <c r="A80" s="60"/>
      <c r="C80" s="52"/>
      <c r="D80" s="84"/>
      <c r="E80" s="84"/>
      <c r="F80" s="76"/>
      <c r="G80" s="76"/>
      <c r="H80" s="76"/>
      <c r="I80" s="76"/>
      <c r="J80" s="76"/>
    </row>
    <row r="81" spans="1:10" x14ac:dyDescent="0.3">
      <c r="A81" s="60"/>
      <c r="C81" s="52"/>
      <c r="D81" s="84"/>
      <c r="E81" s="84"/>
      <c r="F81" s="76"/>
      <c r="G81" s="76"/>
      <c r="H81" s="76"/>
      <c r="I81" s="76"/>
      <c r="J81" s="76"/>
    </row>
    <row r="82" spans="1:10" x14ac:dyDescent="0.3">
      <c r="C82" s="52"/>
      <c r="D82" s="84"/>
      <c r="E82" s="84"/>
      <c r="F82" s="76"/>
      <c r="G82" s="76"/>
      <c r="H82" s="76"/>
      <c r="I82" s="76"/>
      <c r="J82" s="76"/>
    </row>
    <row r="83" spans="1:10" x14ac:dyDescent="0.3">
      <c r="A83" s="60"/>
      <c r="C83" s="52"/>
      <c r="D83" s="84"/>
      <c r="E83" s="84"/>
      <c r="F83" s="76"/>
      <c r="G83" s="76"/>
      <c r="H83" s="76"/>
      <c r="I83" s="76"/>
      <c r="J83" s="76"/>
    </row>
    <row r="84" spans="1:10" x14ac:dyDescent="0.3">
      <c r="C84" s="52"/>
      <c r="D84" s="84"/>
      <c r="E84" s="84"/>
      <c r="F84" s="76"/>
      <c r="G84" s="76"/>
      <c r="H84" s="76"/>
      <c r="I84" s="76"/>
      <c r="J84" s="76"/>
    </row>
    <row r="85" spans="1:10" x14ac:dyDescent="0.3">
      <c r="C85" s="52"/>
      <c r="D85" s="84"/>
      <c r="E85" s="84"/>
      <c r="F85" s="76"/>
      <c r="G85" s="76"/>
      <c r="H85" s="76"/>
      <c r="I85" s="76"/>
      <c r="J85" s="76"/>
    </row>
    <row r="86" spans="1:10" x14ac:dyDescent="0.3">
      <c r="C86" s="52"/>
      <c r="D86" s="84"/>
      <c r="E86" s="84"/>
      <c r="F86" s="76"/>
      <c r="G86" s="76"/>
      <c r="H86" s="76"/>
      <c r="I86" s="76"/>
      <c r="J86" s="76"/>
    </row>
    <row r="87" spans="1:10" x14ac:dyDescent="0.3">
      <c r="A87" s="60"/>
      <c r="C87" s="52"/>
      <c r="D87" s="84"/>
      <c r="E87" s="84"/>
      <c r="F87" s="76"/>
      <c r="G87" s="76"/>
      <c r="H87" s="76"/>
      <c r="I87" s="76"/>
      <c r="J87" s="76"/>
    </row>
    <row r="88" spans="1:10" x14ac:dyDescent="0.3">
      <c r="C88" s="52"/>
      <c r="D88" s="84"/>
      <c r="E88" s="84"/>
      <c r="F88" s="76"/>
      <c r="G88" s="76"/>
      <c r="H88" s="76"/>
      <c r="I88" s="76"/>
      <c r="J88" s="76"/>
    </row>
    <row r="89" spans="1:10" x14ac:dyDescent="0.3">
      <c r="C89" s="52"/>
      <c r="D89" s="84"/>
      <c r="E89" s="84"/>
      <c r="F89" s="76"/>
      <c r="G89" s="76"/>
      <c r="H89" s="76"/>
      <c r="I89" s="76"/>
      <c r="J89" s="76"/>
    </row>
    <row r="90" spans="1:10" x14ac:dyDescent="0.3">
      <c r="A90" s="60"/>
      <c r="C90" s="52"/>
      <c r="D90" s="84"/>
      <c r="E90" s="84"/>
      <c r="F90" s="76"/>
      <c r="G90" s="76"/>
      <c r="H90" s="76"/>
      <c r="I90" s="76"/>
      <c r="J90" s="76"/>
    </row>
    <row r="91" spans="1:10" x14ac:dyDescent="0.3">
      <c r="C91" s="52"/>
      <c r="D91" s="84"/>
      <c r="E91" s="84"/>
      <c r="F91" s="76"/>
      <c r="G91" s="76"/>
      <c r="H91" s="76"/>
      <c r="I91" s="76"/>
      <c r="J91" s="76"/>
    </row>
    <row r="92" spans="1:10" x14ac:dyDescent="0.3">
      <c r="C92" s="52"/>
      <c r="D92" s="84"/>
      <c r="E92" s="84"/>
      <c r="F92" s="76"/>
      <c r="G92" s="76"/>
      <c r="H92" s="76"/>
      <c r="I92" s="76"/>
      <c r="J92" s="76"/>
    </row>
    <row r="93" spans="1:10" x14ac:dyDescent="0.3">
      <c r="C93" s="52"/>
      <c r="D93" s="84"/>
      <c r="E93" s="84"/>
      <c r="F93" s="76"/>
      <c r="G93" s="76"/>
      <c r="H93" s="76"/>
      <c r="I93" s="76"/>
      <c r="J93" s="76"/>
    </row>
    <row r="94" spans="1:10" x14ac:dyDescent="0.3">
      <c r="C94" s="52"/>
      <c r="D94" s="84"/>
      <c r="E94" s="84"/>
      <c r="F94" s="76"/>
      <c r="G94" s="76"/>
      <c r="H94" s="76"/>
      <c r="I94" s="76"/>
      <c r="J94" s="76"/>
    </row>
    <row r="95" spans="1:10" x14ac:dyDescent="0.3">
      <c r="C95" s="52"/>
      <c r="D95" s="84"/>
      <c r="E95" s="84"/>
      <c r="F95" s="76"/>
      <c r="G95" s="76"/>
      <c r="H95" s="76"/>
      <c r="I95" s="76"/>
      <c r="J95" s="76"/>
    </row>
    <row r="96" spans="1:10" x14ac:dyDescent="0.3">
      <c r="C96" s="52"/>
      <c r="D96" s="84"/>
      <c r="E96" s="84"/>
      <c r="F96" s="76"/>
      <c r="G96" s="76"/>
      <c r="H96" s="76"/>
      <c r="I96" s="76"/>
      <c r="J96" s="76"/>
    </row>
    <row r="97" spans="1:12" x14ac:dyDescent="0.3">
      <c r="C97" s="52"/>
      <c r="D97" s="84"/>
      <c r="E97" s="84"/>
      <c r="F97" s="76"/>
      <c r="G97" s="76"/>
      <c r="H97" s="76"/>
      <c r="I97" s="76"/>
      <c r="J97" s="76"/>
    </row>
    <row r="98" spans="1:12" x14ac:dyDescent="0.3">
      <c r="C98" s="52"/>
      <c r="D98" s="84"/>
      <c r="E98" s="84"/>
      <c r="F98" s="76"/>
      <c r="G98" s="76"/>
      <c r="H98" s="76"/>
      <c r="I98" s="76"/>
      <c r="J98" s="76"/>
    </row>
    <row r="99" spans="1:12" x14ac:dyDescent="0.3">
      <c r="C99" s="52"/>
      <c r="D99" s="84"/>
      <c r="E99" s="84"/>
      <c r="F99" s="76"/>
      <c r="G99" s="76"/>
      <c r="H99" s="76"/>
      <c r="I99" s="76"/>
      <c r="J99" s="76"/>
    </row>
    <row r="100" spans="1:12" x14ac:dyDescent="0.3">
      <c r="C100" s="52"/>
      <c r="D100" s="84"/>
      <c r="E100" s="84"/>
      <c r="F100" s="76"/>
      <c r="G100" s="76"/>
      <c r="H100" s="76"/>
      <c r="I100" s="76"/>
      <c r="J100" s="76"/>
    </row>
    <row r="101" spans="1:12" x14ac:dyDescent="0.3">
      <c r="C101" s="52"/>
      <c r="D101" s="84"/>
      <c r="E101" s="84"/>
      <c r="F101" s="76"/>
      <c r="G101" s="76"/>
      <c r="H101" s="76"/>
      <c r="I101" s="76"/>
      <c r="J101" s="76"/>
    </row>
    <row r="102" spans="1:12" x14ac:dyDescent="0.3">
      <c r="C102" s="52"/>
      <c r="D102" s="84"/>
      <c r="E102" s="84"/>
      <c r="F102" s="76"/>
      <c r="G102" s="76"/>
      <c r="H102" s="76"/>
      <c r="I102" s="76"/>
      <c r="J102" s="76"/>
    </row>
    <row r="103" spans="1:12" x14ac:dyDescent="0.3">
      <c r="A103" s="46"/>
      <c r="B103" s="46"/>
      <c r="C103" s="52"/>
      <c r="D103" s="84"/>
      <c r="E103" s="84"/>
      <c r="F103" s="84"/>
      <c r="G103" s="84"/>
      <c r="H103" s="84"/>
      <c r="I103" s="84"/>
      <c r="J103" s="84"/>
      <c r="K103" s="84"/>
      <c r="L103" s="84"/>
    </row>
    <row r="104" spans="1:12" x14ac:dyDescent="0.3">
      <c r="A104" s="73"/>
      <c r="B104" s="65"/>
      <c r="C104" s="67"/>
      <c r="D104" s="58"/>
      <c r="E104" s="58"/>
      <c r="F104" s="58"/>
      <c r="G104" s="58"/>
      <c r="H104" s="58"/>
      <c r="I104" s="58"/>
      <c r="J104" s="58"/>
      <c r="K104" s="73"/>
      <c r="L104" s="73"/>
    </row>
    <row r="105" spans="1:12" x14ac:dyDescent="0.3">
      <c r="A105" s="73"/>
      <c r="B105" s="58"/>
      <c r="C105" s="67"/>
      <c r="D105" s="58"/>
      <c r="E105" s="58"/>
      <c r="F105" s="58"/>
      <c r="G105" s="58"/>
      <c r="H105" s="58"/>
      <c r="I105" s="58"/>
      <c r="J105" s="58"/>
      <c r="K105" s="73"/>
      <c r="L105" s="73"/>
    </row>
    <row r="106" spans="1:12" x14ac:dyDescent="0.3">
      <c r="A106" s="46"/>
      <c r="B106" s="46"/>
      <c r="C106" s="52"/>
      <c r="D106" s="84"/>
      <c r="E106" s="84"/>
      <c r="F106" s="84"/>
      <c r="G106" s="84"/>
      <c r="H106" s="84"/>
      <c r="I106" s="84"/>
      <c r="J106" s="84"/>
      <c r="K106" s="46"/>
      <c r="L106" s="46"/>
    </row>
    <row r="107" spans="1:12" x14ac:dyDescent="0.3">
      <c r="A107" s="46"/>
      <c r="B107" s="46"/>
      <c r="C107" s="52"/>
      <c r="D107" s="84"/>
      <c r="E107" s="84"/>
      <c r="F107" s="84"/>
      <c r="G107" s="84"/>
      <c r="H107" s="84"/>
      <c r="I107" s="84"/>
      <c r="J107" s="84"/>
      <c r="K107" s="46"/>
      <c r="L107" s="46"/>
    </row>
    <row r="108" spans="1:12" x14ac:dyDescent="0.3">
      <c r="A108" s="46"/>
      <c r="B108" s="46"/>
      <c r="C108" s="52"/>
      <c r="D108" s="84"/>
      <c r="E108" s="84"/>
      <c r="F108" s="84"/>
      <c r="G108" s="84"/>
      <c r="H108" s="84"/>
      <c r="I108" s="84"/>
      <c r="J108" s="84"/>
      <c r="K108" s="46"/>
      <c r="L108" s="46"/>
    </row>
    <row r="109" spans="1:12" x14ac:dyDescent="0.3">
      <c r="A109" s="25"/>
      <c r="B109" s="46"/>
      <c r="C109" s="110"/>
      <c r="D109" s="52"/>
      <c r="E109" s="52"/>
      <c r="F109" s="76"/>
      <c r="G109" s="76"/>
      <c r="H109" s="76"/>
      <c r="I109" s="76"/>
      <c r="J109" s="76"/>
    </row>
    <row r="110" spans="1:12" x14ac:dyDescent="0.3">
      <c r="C110" s="52"/>
      <c r="D110" s="84"/>
      <c r="E110" s="84"/>
      <c r="F110" s="76"/>
      <c r="G110" s="76"/>
      <c r="H110" s="76"/>
      <c r="I110" s="76"/>
      <c r="J110" s="76"/>
    </row>
    <row r="111" spans="1:12" x14ac:dyDescent="0.3">
      <c r="B111" s="46"/>
      <c r="C111" s="52"/>
      <c r="D111" s="84"/>
      <c r="E111" s="84"/>
      <c r="F111" s="76"/>
      <c r="G111" s="76"/>
      <c r="H111" s="76"/>
      <c r="I111" s="76"/>
      <c r="J111" s="76"/>
    </row>
    <row r="112" spans="1:12" x14ac:dyDescent="0.3">
      <c r="A112" s="25"/>
      <c r="B112" s="25"/>
      <c r="C112" s="67"/>
      <c r="D112" s="96"/>
      <c r="E112" s="96"/>
      <c r="F112" s="75"/>
      <c r="G112" s="75"/>
      <c r="H112" s="76"/>
      <c r="I112" s="76"/>
      <c r="J112" s="76"/>
      <c r="K112" s="75"/>
      <c r="L112" s="75"/>
    </row>
    <row r="113" spans="1:12" x14ac:dyDescent="0.3">
      <c r="A113" s="25"/>
      <c r="B113" s="25"/>
      <c r="C113" s="67"/>
      <c r="D113" s="96"/>
      <c r="E113" s="96"/>
      <c r="F113" s="75"/>
      <c r="G113" s="75"/>
      <c r="H113" s="75"/>
      <c r="I113" s="75"/>
      <c r="J113" s="75"/>
      <c r="K113" s="75"/>
      <c r="L113" s="75"/>
    </row>
    <row r="114" spans="1:12" x14ac:dyDescent="0.3">
      <c r="A114" s="25"/>
      <c r="B114" s="25"/>
      <c r="C114" s="52"/>
      <c r="D114" s="96"/>
      <c r="E114" s="96"/>
      <c r="F114" s="75"/>
      <c r="G114" s="75"/>
      <c r="H114" s="75"/>
      <c r="I114" s="75"/>
      <c r="J114" s="75"/>
      <c r="K114" s="25"/>
      <c r="L114" s="25"/>
    </row>
    <row r="115" spans="1:12" x14ac:dyDescent="0.3">
      <c r="C115" s="52"/>
      <c r="D115" s="84"/>
      <c r="E115" s="84"/>
      <c r="F115" s="76"/>
      <c r="G115" s="76"/>
      <c r="H115" s="76"/>
      <c r="I115" s="76"/>
      <c r="J115" s="76"/>
    </row>
    <row r="116" spans="1:12" x14ac:dyDescent="0.3">
      <c r="C116" s="52"/>
      <c r="D116" s="84"/>
      <c r="E116" s="84"/>
      <c r="F116" s="76"/>
      <c r="G116" s="76"/>
      <c r="H116" s="76"/>
      <c r="I116" s="76"/>
      <c r="J116" s="76"/>
      <c r="K116" s="84"/>
      <c r="L116" s="84"/>
    </row>
    <row r="117" spans="1:12" x14ac:dyDescent="0.3">
      <c r="C117" s="52"/>
      <c r="D117" s="84"/>
      <c r="E117" s="84"/>
      <c r="F117" s="76"/>
      <c r="G117" s="76"/>
      <c r="H117" s="76"/>
      <c r="I117" s="76"/>
      <c r="J117" s="76"/>
    </row>
    <row r="118" spans="1:12" x14ac:dyDescent="0.3">
      <c r="A118" s="49"/>
      <c r="C118" s="52"/>
      <c r="D118" s="84"/>
      <c r="E118" s="84"/>
      <c r="F118" s="76"/>
      <c r="G118" s="76"/>
      <c r="H118" s="76"/>
      <c r="I118" s="76"/>
      <c r="J118" s="76"/>
    </row>
    <row r="119" spans="1:12" x14ac:dyDescent="0.3">
      <c r="A119" s="49"/>
      <c r="C119" s="52"/>
      <c r="D119" s="84"/>
      <c r="E119" s="84"/>
      <c r="F119" s="76"/>
      <c r="G119" s="76"/>
      <c r="H119" s="76"/>
      <c r="I119" s="76"/>
      <c r="J119" s="76"/>
    </row>
    <row r="120" spans="1:12" x14ac:dyDescent="0.3">
      <c r="A120" s="49"/>
      <c r="C120" s="52"/>
      <c r="D120" s="84"/>
      <c r="E120" s="84"/>
      <c r="F120" s="76"/>
      <c r="G120" s="76"/>
      <c r="H120" s="76"/>
      <c r="I120" s="76"/>
      <c r="J120" s="76"/>
    </row>
    <row r="121" spans="1:12" x14ac:dyDescent="0.3">
      <c r="A121" s="49"/>
      <c r="C121" s="52"/>
      <c r="D121" s="84"/>
      <c r="E121" s="84"/>
      <c r="F121" s="76"/>
      <c r="G121" s="76"/>
      <c r="H121" s="76"/>
      <c r="I121" s="76"/>
      <c r="J121" s="76"/>
    </row>
    <row r="122" spans="1:12" x14ac:dyDescent="0.3">
      <c r="A122" s="49"/>
      <c r="C122" s="52"/>
      <c r="D122" s="84"/>
      <c r="E122" s="84"/>
      <c r="F122" s="76"/>
      <c r="G122" s="76"/>
      <c r="H122" s="76"/>
      <c r="I122" s="76"/>
      <c r="J122" s="76"/>
    </row>
    <row r="123" spans="1:12" x14ac:dyDescent="0.3">
      <c r="A123" s="49"/>
      <c r="C123" s="52"/>
      <c r="D123" s="84"/>
      <c r="E123" s="84"/>
      <c r="F123" s="76"/>
      <c r="G123" s="76"/>
      <c r="H123" s="76"/>
      <c r="I123" s="76"/>
      <c r="J123" s="76"/>
    </row>
    <row r="124" spans="1:12" x14ac:dyDescent="0.3">
      <c r="A124" s="49"/>
      <c r="C124" s="52"/>
      <c r="D124" s="84"/>
      <c r="E124" s="84"/>
      <c r="F124" s="76"/>
      <c r="G124" s="76"/>
      <c r="H124" s="76"/>
      <c r="I124" s="76"/>
      <c r="J124" s="76"/>
    </row>
    <row r="125" spans="1:12" x14ac:dyDescent="0.3">
      <c r="A125" s="49"/>
      <c r="C125" s="52"/>
      <c r="D125" s="84"/>
      <c r="E125" s="84"/>
      <c r="F125" s="76"/>
      <c r="G125" s="76"/>
      <c r="H125" s="76"/>
      <c r="I125" s="76"/>
      <c r="J125" s="76"/>
    </row>
    <row r="126" spans="1:12" x14ac:dyDescent="0.3">
      <c r="A126" s="49"/>
      <c r="C126" s="52"/>
      <c r="D126" s="84"/>
      <c r="E126" s="84"/>
      <c r="F126" s="76"/>
      <c r="G126" s="76"/>
      <c r="H126" s="76"/>
      <c r="I126" s="76"/>
      <c r="J126" s="76"/>
    </row>
    <row r="127" spans="1:12" x14ac:dyDescent="0.3">
      <c r="A127" s="49"/>
      <c r="C127" s="52"/>
      <c r="D127" s="84"/>
      <c r="E127" s="84"/>
      <c r="F127" s="76"/>
      <c r="G127" s="76"/>
      <c r="H127" s="76"/>
      <c r="I127" s="76"/>
      <c r="J127" s="76"/>
    </row>
    <row r="128" spans="1:12" x14ac:dyDescent="0.3">
      <c r="A128" s="49"/>
      <c r="C128" s="52"/>
      <c r="D128" s="84"/>
      <c r="E128" s="84"/>
      <c r="F128" s="76"/>
      <c r="G128" s="76"/>
      <c r="H128" s="76"/>
      <c r="I128" s="76"/>
      <c r="J128" s="76"/>
    </row>
    <row r="129" spans="1:12" x14ac:dyDescent="0.3">
      <c r="A129" s="49"/>
      <c r="C129" s="52"/>
      <c r="D129" s="84"/>
      <c r="E129" s="84"/>
      <c r="F129" s="76"/>
      <c r="G129" s="76"/>
      <c r="H129" s="76"/>
      <c r="I129" s="76"/>
      <c r="J129" s="76"/>
    </row>
    <row r="130" spans="1:12" x14ac:dyDescent="0.3">
      <c r="A130" s="49"/>
      <c r="C130" s="52"/>
      <c r="D130" s="84"/>
      <c r="E130" s="84"/>
      <c r="F130" s="76"/>
      <c r="G130" s="76"/>
      <c r="H130" s="76"/>
      <c r="I130" s="76"/>
      <c r="J130" s="76"/>
    </row>
    <row r="131" spans="1:12" x14ac:dyDescent="0.3">
      <c r="A131" s="49"/>
      <c r="C131" s="52"/>
      <c r="D131" s="84"/>
      <c r="E131" s="84"/>
      <c r="F131" s="76"/>
      <c r="G131" s="76"/>
      <c r="H131" s="76"/>
      <c r="I131" s="76"/>
      <c r="J131" s="76"/>
    </row>
    <row r="132" spans="1:12" x14ac:dyDescent="0.3">
      <c r="A132" s="49"/>
      <c r="C132" s="52"/>
      <c r="D132" s="84"/>
      <c r="E132" s="84"/>
      <c r="F132" s="76"/>
      <c r="G132" s="76"/>
      <c r="H132" s="76"/>
      <c r="I132" s="76"/>
      <c r="J132" s="76"/>
    </row>
    <row r="133" spans="1:12" x14ac:dyDescent="0.3">
      <c r="C133" s="52"/>
      <c r="D133" s="84"/>
      <c r="E133" s="84"/>
      <c r="F133" s="76"/>
      <c r="G133" s="76"/>
      <c r="H133" s="76"/>
      <c r="I133" s="76"/>
      <c r="J133" s="76"/>
    </row>
    <row r="134" spans="1:12" x14ac:dyDescent="0.3">
      <c r="C134" s="52"/>
      <c r="D134" s="84"/>
      <c r="E134" s="84"/>
      <c r="F134" s="76"/>
      <c r="G134" s="76"/>
      <c r="H134" s="76"/>
      <c r="I134" s="76"/>
      <c r="J134" s="76"/>
    </row>
    <row r="135" spans="1:12" x14ac:dyDescent="0.3">
      <c r="C135" s="52"/>
      <c r="D135" s="84"/>
      <c r="E135" s="84"/>
      <c r="F135" s="76"/>
      <c r="G135" s="76"/>
      <c r="H135" s="76"/>
      <c r="I135" s="76"/>
      <c r="J135" s="76"/>
    </row>
    <row r="136" spans="1:12" x14ac:dyDescent="0.3">
      <c r="C136" s="52"/>
      <c r="D136" s="84"/>
      <c r="E136" s="84"/>
      <c r="F136" s="76"/>
      <c r="G136" s="76"/>
      <c r="H136" s="76"/>
      <c r="I136" s="76"/>
      <c r="J136" s="76"/>
    </row>
    <row r="137" spans="1:12" x14ac:dyDescent="0.3">
      <c r="A137" s="60"/>
      <c r="C137" s="52"/>
      <c r="D137" s="84"/>
      <c r="E137" s="84"/>
      <c r="F137" s="76"/>
      <c r="G137" s="76"/>
      <c r="H137" s="76"/>
      <c r="I137" s="76"/>
      <c r="J137" s="76"/>
    </row>
    <row r="138" spans="1:12" x14ac:dyDescent="0.3">
      <c r="C138" s="52"/>
      <c r="D138" s="84"/>
      <c r="E138" s="84"/>
      <c r="F138" s="76"/>
      <c r="G138" s="76"/>
      <c r="H138" s="76"/>
      <c r="I138" s="76"/>
      <c r="J138" s="76"/>
    </row>
    <row r="139" spans="1:12" x14ac:dyDescent="0.3">
      <c r="C139" s="52"/>
      <c r="D139" s="84"/>
      <c r="E139" s="84"/>
      <c r="F139" s="76"/>
      <c r="G139" s="76"/>
      <c r="H139" s="76"/>
      <c r="I139" s="76"/>
      <c r="J139" s="76"/>
    </row>
    <row r="140" spans="1:12" x14ac:dyDescent="0.3">
      <c r="C140" s="52"/>
      <c r="D140" s="84"/>
      <c r="E140" s="84"/>
      <c r="F140" s="76"/>
      <c r="G140" s="76"/>
      <c r="H140" s="76"/>
      <c r="I140" s="76"/>
      <c r="J140" s="76"/>
    </row>
    <row r="141" spans="1:12" x14ac:dyDescent="0.3">
      <c r="C141" s="52"/>
      <c r="D141" s="84"/>
      <c r="E141" s="84"/>
      <c r="F141" s="76"/>
      <c r="G141" s="76"/>
      <c r="H141" s="76"/>
      <c r="I141" s="76"/>
      <c r="J141" s="76"/>
    </row>
    <row r="142" spans="1:12" x14ac:dyDescent="0.3">
      <c r="A142" s="46"/>
      <c r="B142" s="46"/>
      <c r="C142" s="52"/>
      <c r="D142" s="84"/>
      <c r="E142" s="84"/>
      <c r="F142" s="84"/>
      <c r="G142" s="84"/>
      <c r="H142" s="84"/>
      <c r="I142" s="84"/>
      <c r="J142" s="84"/>
      <c r="K142" s="84"/>
      <c r="L142" s="84"/>
    </row>
    <row r="143" spans="1:12" x14ac:dyDescent="0.3">
      <c r="A143" s="73"/>
      <c r="B143" s="65"/>
      <c r="C143" s="67"/>
      <c r="D143" s="58"/>
      <c r="E143" s="58"/>
      <c r="F143" s="58"/>
      <c r="G143" s="58"/>
      <c r="H143" s="58"/>
      <c r="I143" s="58"/>
      <c r="J143" s="58"/>
      <c r="K143" s="73"/>
      <c r="L143" s="73"/>
    </row>
    <row r="144" spans="1:12" x14ac:dyDescent="0.3">
      <c r="A144" s="73"/>
      <c r="B144" s="58"/>
      <c r="C144" s="67"/>
      <c r="D144" s="58"/>
      <c r="E144" s="58"/>
      <c r="F144" s="58"/>
      <c r="G144" s="58"/>
      <c r="H144" s="58"/>
      <c r="I144" s="58"/>
      <c r="J144" s="58"/>
      <c r="K144" s="73"/>
      <c r="L144" s="73"/>
    </row>
    <row r="145" spans="1:12" x14ac:dyDescent="0.3">
      <c r="A145" s="46"/>
      <c r="B145" s="46"/>
      <c r="C145" s="52"/>
      <c r="D145" s="84"/>
      <c r="E145" s="84"/>
      <c r="F145" s="84"/>
      <c r="G145" s="84"/>
      <c r="H145" s="84"/>
      <c r="I145" s="84"/>
      <c r="J145" s="84"/>
      <c r="K145" s="46"/>
      <c r="L145" s="46"/>
    </row>
    <row r="146" spans="1:12" x14ac:dyDescent="0.3">
      <c r="A146" s="25"/>
      <c r="B146" s="46"/>
      <c r="C146" s="110"/>
      <c r="D146" s="52"/>
      <c r="E146" s="52"/>
      <c r="F146" s="76"/>
      <c r="G146" s="76"/>
      <c r="H146" s="76"/>
      <c r="I146" s="76"/>
      <c r="J146" s="76"/>
    </row>
    <row r="147" spans="1:12" x14ac:dyDescent="0.3">
      <c r="C147" s="52"/>
      <c r="D147" s="84"/>
      <c r="E147" s="84"/>
      <c r="F147" s="76"/>
      <c r="G147" s="76"/>
      <c r="H147" s="76"/>
      <c r="I147" s="76"/>
      <c r="J147" s="76"/>
    </row>
    <row r="148" spans="1:12" x14ac:dyDescent="0.3">
      <c r="B148" s="46"/>
      <c r="C148" s="52"/>
      <c r="D148" s="84"/>
      <c r="E148" s="84"/>
      <c r="F148" s="76"/>
      <c r="G148" s="76"/>
      <c r="H148" s="76"/>
      <c r="I148" s="76"/>
      <c r="J148" s="76"/>
    </row>
    <row r="149" spans="1:12" x14ac:dyDescent="0.3">
      <c r="A149" s="25"/>
      <c r="B149" s="25"/>
      <c r="C149" s="67"/>
      <c r="D149" s="96"/>
      <c r="E149" s="96"/>
      <c r="F149" s="75"/>
      <c r="G149" s="75"/>
      <c r="H149" s="75"/>
      <c r="I149" s="75"/>
      <c r="J149" s="75"/>
      <c r="K149" s="75"/>
      <c r="L149" s="75"/>
    </row>
    <row r="150" spans="1:12" x14ac:dyDescent="0.3">
      <c r="A150" s="25"/>
      <c r="B150" s="25"/>
      <c r="C150" s="67"/>
      <c r="D150" s="96"/>
      <c r="E150" s="96"/>
      <c r="F150" s="75"/>
      <c r="G150" s="75"/>
      <c r="H150" s="75"/>
      <c r="I150" s="75"/>
      <c r="J150" s="75"/>
      <c r="K150" s="75"/>
      <c r="L150" s="75"/>
    </row>
    <row r="151" spans="1:12" x14ac:dyDescent="0.3">
      <c r="A151" s="25"/>
      <c r="B151" s="25"/>
      <c r="C151" s="52"/>
      <c r="D151" s="96"/>
      <c r="E151" s="96"/>
      <c r="F151" s="75"/>
      <c r="G151" s="75"/>
      <c r="H151" s="75"/>
      <c r="I151" s="75"/>
      <c r="J151" s="75"/>
      <c r="K151" s="25"/>
      <c r="L151" s="25"/>
    </row>
    <row r="152" spans="1:12" x14ac:dyDescent="0.3">
      <c r="A152" s="73"/>
      <c r="B152" s="58"/>
      <c r="C152" s="67"/>
      <c r="D152" s="58"/>
      <c r="E152" s="58"/>
      <c r="F152" s="58"/>
      <c r="G152" s="58"/>
      <c r="H152" s="58"/>
      <c r="I152" s="58"/>
      <c r="J152" s="58"/>
      <c r="K152" s="73"/>
      <c r="L152" s="73"/>
    </row>
    <row r="153" spans="1:12" x14ac:dyDescent="0.3">
      <c r="A153" s="73"/>
      <c r="B153" s="58"/>
      <c r="C153" s="67"/>
      <c r="D153" s="84"/>
      <c r="E153" s="84"/>
      <c r="F153" s="76"/>
      <c r="G153" s="76"/>
      <c r="H153" s="76"/>
      <c r="I153" s="76"/>
      <c r="J153" s="76"/>
      <c r="K153" s="73"/>
      <c r="L153" s="73"/>
    </row>
    <row r="154" spans="1:12" x14ac:dyDescent="0.3">
      <c r="A154" s="73"/>
      <c r="B154" s="58"/>
      <c r="C154" s="67"/>
      <c r="D154" s="58"/>
      <c r="E154" s="58"/>
      <c r="F154" s="58"/>
      <c r="G154" s="58"/>
      <c r="H154" s="58"/>
      <c r="I154" s="58"/>
      <c r="J154" s="58"/>
      <c r="K154" s="73"/>
      <c r="L154" s="73"/>
    </row>
    <row r="155" spans="1:12" x14ac:dyDescent="0.3">
      <c r="A155" s="60"/>
      <c r="B155" s="76"/>
      <c r="C155" s="52"/>
      <c r="D155" s="76"/>
      <c r="E155" s="76"/>
      <c r="F155" s="76"/>
      <c r="G155" s="76"/>
      <c r="H155" s="76"/>
      <c r="I155" s="76"/>
      <c r="J155" s="76"/>
      <c r="K155" s="73"/>
      <c r="L155" s="73"/>
    </row>
    <row r="156" spans="1:12" x14ac:dyDescent="0.3">
      <c r="A156" s="49"/>
      <c r="B156" s="76"/>
      <c r="C156" s="52"/>
      <c r="D156" s="76"/>
      <c r="E156" s="76"/>
      <c r="F156" s="76"/>
      <c r="G156" s="76"/>
      <c r="H156" s="76"/>
      <c r="I156" s="76"/>
      <c r="J156" s="76"/>
      <c r="K156" s="73"/>
      <c r="L156" s="73"/>
    </row>
    <row r="157" spans="1:12" x14ac:dyDescent="0.3">
      <c r="B157" s="76"/>
      <c r="C157" s="52"/>
      <c r="D157" s="76"/>
      <c r="E157" s="76"/>
      <c r="F157" s="76"/>
      <c r="G157" s="76"/>
      <c r="H157" s="76"/>
      <c r="I157" s="76"/>
      <c r="J157" s="76"/>
      <c r="K157" s="73"/>
      <c r="L157" s="73"/>
    </row>
    <row r="158" spans="1:12" x14ac:dyDescent="0.3">
      <c r="B158" s="76"/>
      <c r="C158" s="52"/>
      <c r="D158" s="76"/>
      <c r="E158" s="76"/>
      <c r="F158" s="76"/>
      <c r="G158" s="76"/>
      <c r="H158" s="76"/>
      <c r="I158" s="76"/>
      <c r="J158" s="76"/>
      <c r="K158" s="73"/>
      <c r="L158" s="73"/>
    </row>
    <row r="159" spans="1:12" x14ac:dyDescent="0.3">
      <c r="B159" s="76"/>
      <c r="C159" s="52"/>
      <c r="D159" s="76"/>
      <c r="E159" s="76"/>
      <c r="F159" s="76"/>
      <c r="G159" s="76"/>
      <c r="H159" s="76"/>
      <c r="I159" s="76"/>
      <c r="J159" s="76"/>
      <c r="K159" s="73"/>
      <c r="L159" s="73"/>
    </row>
    <row r="160" spans="1:12" x14ac:dyDescent="0.3">
      <c r="B160" s="76"/>
      <c r="C160" s="52"/>
      <c r="D160" s="76"/>
      <c r="E160" s="76"/>
      <c r="F160" s="76"/>
      <c r="G160" s="76"/>
      <c r="H160" s="76"/>
      <c r="I160" s="76"/>
      <c r="J160" s="76"/>
      <c r="K160" s="73"/>
      <c r="L160" s="73"/>
    </row>
    <row r="161" spans="2:12" x14ac:dyDescent="0.3">
      <c r="B161" s="76"/>
      <c r="C161" s="52"/>
      <c r="D161" s="76"/>
      <c r="E161" s="76"/>
      <c r="F161" s="76"/>
      <c r="G161" s="76"/>
      <c r="H161" s="76"/>
      <c r="I161" s="76"/>
      <c r="J161" s="76"/>
      <c r="K161" s="73"/>
      <c r="L161" s="73"/>
    </row>
    <row r="162" spans="2:12" x14ac:dyDescent="0.3">
      <c r="B162" s="76"/>
      <c r="C162" s="52"/>
      <c r="D162" s="76"/>
      <c r="E162" s="76"/>
      <c r="F162" s="76"/>
      <c r="G162" s="76"/>
      <c r="H162" s="76"/>
      <c r="I162" s="76"/>
      <c r="J162" s="76"/>
      <c r="K162" s="73"/>
      <c r="L162" s="73"/>
    </row>
    <row r="163" spans="2:12" x14ac:dyDescent="0.3">
      <c r="B163" s="76"/>
      <c r="C163" s="52"/>
      <c r="D163" s="76"/>
      <c r="E163" s="76"/>
      <c r="F163" s="76"/>
      <c r="G163" s="76"/>
      <c r="H163" s="76"/>
      <c r="I163" s="76"/>
      <c r="J163" s="76"/>
      <c r="K163" s="73"/>
      <c r="L163" s="73"/>
    </row>
    <row r="164" spans="2:12" x14ac:dyDescent="0.3">
      <c r="B164" s="76"/>
      <c r="C164" s="52"/>
      <c r="D164" s="76"/>
      <c r="E164" s="76"/>
      <c r="F164" s="76"/>
      <c r="G164" s="76"/>
      <c r="H164" s="76"/>
      <c r="I164" s="76"/>
      <c r="J164" s="76"/>
      <c r="K164" s="73"/>
      <c r="L164" s="73"/>
    </row>
    <row r="165" spans="2:12" x14ac:dyDescent="0.3">
      <c r="B165" s="76"/>
      <c r="C165" s="52"/>
      <c r="D165" s="76"/>
      <c r="E165" s="76"/>
      <c r="F165" s="76"/>
      <c r="G165" s="76"/>
      <c r="H165" s="76"/>
      <c r="I165" s="76"/>
      <c r="J165" s="76"/>
      <c r="K165" s="73"/>
      <c r="L165" s="73"/>
    </row>
    <row r="166" spans="2:12" x14ac:dyDescent="0.3">
      <c r="B166" s="76"/>
      <c r="C166" s="52"/>
      <c r="D166" s="76"/>
      <c r="E166" s="76"/>
      <c r="F166" s="76"/>
      <c r="G166" s="76"/>
      <c r="H166" s="76"/>
      <c r="I166" s="76"/>
      <c r="J166" s="76"/>
      <c r="K166" s="73"/>
      <c r="L166" s="73"/>
    </row>
    <row r="167" spans="2:12" x14ac:dyDescent="0.3">
      <c r="B167" s="76"/>
      <c r="C167" s="52"/>
      <c r="D167" s="76"/>
      <c r="E167" s="76"/>
      <c r="F167" s="76"/>
      <c r="G167" s="76"/>
      <c r="H167" s="76"/>
      <c r="I167" s="76"/>
      <c r="J167" s="76"/>
      <c r="K167" s="73"/>
      <c r="L167" s="73"/>
    </row>
    <row r="168" spans="2:12" x14ac:dyDescent="0.3">
      <c r="B168" s="76"/>
      <c r="C168" s="52"/>
      <c r="D168" s="76"/>
      <c r="E168" s="76"/>
      <c r="F168" s="76"/>
      <c r="G168" s="76"/>
      <c r="H168" s="76"/>
      <c r="I168" s="76"/>
      <c r="J168" s="76"/>
      <c r="K168" s="73"/>
      <c r="L168" s="73"/>
    </row>
    <row r="169" spans="2:12" x14ac:dyDescent="0.3">
      <c r="B169" s="76"/>
      <c r="C169" s="52"/>
      <c r="D169" s="76"/>
      <c r="E169" s="76"/>
      <c r="F169" s="76"/>
      <c r="G169" s="76"/>
      <c r="H169" s="76"/>
      <c r="I169" s="76"/>
      <c r="J169" s="76"/>
      <c r="K169" s="73"/>
      <c r="L169" s="73"/>
    </row>
    <row r="170" spans="2:12" x14ac:dyDescent="0.3">
      <c r="B170" s="76"/>
      <c r="C170" s="52"/>
      <c r="D170" s="76"/>
      <c r="E170" s="76"/>
      <c r="F170" s="76"/>
      <c r="G170" s="76"/>
      <c r="H170" s="76"/>
      <c r="I170" s="76"/>
      <c r="J170" s="76"/>
      <c r="K170" s="73"/>
      <c r="L170" s="73"/>
    </row>
    <row r="171" spans="2:12" x14ac:dyDescent="0.3">
      <c r="B171" s="76"/>
      <c r="C171" s="52"/>
      <c r="D171" s="76"/>
      <c r="E171" s="76"/>
      <c r="F171" s="76"/>
      <c r="G171" s="76"/>
      <c r="H171" s="76"/>
      <c r="I171" s="76"/>
      <c r="J171" s="76"/>
      <c r="K171" s="73"/>
      <c r="L171" s="73"/>
    </row>
    <row r="172" spans="2:12" x14ac:dyDescent="0.3">
      <c r="B172" s="76"/>
      <c r="C172" s="52"/>
      <c r="D172" s="76"/>
      <c r="E172" s="76"/>
      <c r="F172" s="76"/>
      <c r="G172" s="76"/>
      <c r="H172" s="76"/>
      <c r="I172" s="76"/>
      <c r="J172" s="76"/>
      <c r="K172" s="73"/>
      <c r="L172" s="73"/>
    </row>
    <row r="173" spans="2:12" x14ac:dyDescent="0.3">
      <c r="B173" s="76"/>
      <c r="C173" s="52"/>
      <c r="D173" s="76"/>
      <c r="E173" s="76"/>
      <c r="F173" s="76"/>
      <c r="G173" s="76"/>
      <c r="H173" s="76"/>
      <c r="I173" s="76"/>
      <c r="J173" s="76"/>
      <c r="K173" s="73"/>
      <c r="L173" s="73"/>
    </row>
    <row r="174" spans="2:12" x14ac:dyDescent="0.3">
      <c r="B174" s="76"/>
      <c r="C174" s="52"/>
      <c r="D174" s="76"/>
      <c r="E174" s="76"/>
      <c r="F174" s="76"/>
      <c r="G174" s="76"/>
      <c r="H174" s="76"/>
      <c r="I174" s="76"/>
      <c r="J174" s="76"/>
      <c r="K174" s="73"/>
      <c r="L174" s="73"/>
    </row>
    <row r="175" spans="2:12" x14ac:dyDescent="0.3">
      <c r="B175" s="76"/>
      <c r="C175" s="52"/>
      <c r="D175" s="76"/>
      <c r="E175" s="76"/>
      <c r="F175" s="76"/>
      <c r="G175" s="76"/>
      <c r="H175" s="76"/>
      <c r="I175" s="76"/>
      <c r="J175" s="76"/>
      <c r="K175" s="73"/>
      <c r="L175" s="73"/>
    </row>
    <row r="176" spans="2:12" x14ac:dyDescent="0.3">
      <c r="B176" s="76"/>
      <c r="C176" s="52"/>
      <c r="D176" s="76"/>
      <c r="E176" s="76"/>
      <c r="F176" s="76"/>
      <c r="G176" s="76"/>
      <c r="H176" s="76"/>
      <c r="I176" s="76"/>
      <c r="J176" s="76"/>
      <c r="K176" s="73"/>
      <c r="L176" s="73"/>
    </row>
    <row r="177" spans="1:12" x14ac:dyDescent="0.3">
      <c r="A177" s="73"/>
      <c r="B177" s="58"/>
      <c r="C177" s="67"/>
      <c r="D177" s="76"/>
      <c r="E177" s="76"/>
      <c r="F177" s="76"/>
      <c r="G177" s="76"/>
      <c r="H177" s="76"/>
      <c r="I177" s="76"/>
      <c r="J177" s="76"/>
      <c r="K177" s="73"/>
      <c r="L177" s="73"/>
    </row>
    <row r="178" spans="1:12" x14ac:dyDescent="0.3">
      <c r="A178" s="73"/>
      <c r="B178" s="58"/>
      <c r="C178" s="67"/>
      <c r="D178" s="76"/>
      <c r="E178" s="76"/>
      <c r="F178" s="76"/>
      <c r="G178" s="76"/>
      <c r="H178" s="76"/>
      <c r="I178" s="76"/>
      <c r="J178" s="76"/>
      <c r="K178" s="73"/>
      <c r="L178" s="73"/>
    </row>
    <row r="179" spans="1:12" x14ac:dyDescent="0.3">
      <c r="A179" s="73"/>
      <c r="B179" s="58"/>
      <c r="C179" s="67"/>
      <c r="D179" s="58"/>
      <c r="E179" s="58"/>
      <c r="F179" s="58"/>
      <c r="G179" s="58"/>
      <c r="H179" s="58"/>
      <c r="I179" s="58"/>
      <c r="J179" s="58"/>
      <c r="K179" s="73"/>
      <c r="L179" s="73"/>
    </row>
    <row r="180" spans="1:12" x14ac:dyDescent="0.3">
      <c r="A180" s="69"/>
      <c r="B180" s="46"/>
      <c r="C180" s="52"/>
      <c r="D180" s="84"/>
      <c r="E180" s="84"/>
      <c r="F180" s="84"/>
      <c r="G180" s="84"/>
      <c r="H180" s="84"/>
      <c r="I180" s="84"/>
      <c r="J180" s="84"/>
      <c r="K180" s="69"/>
      <c r="L180" s="69"/>
    </row>
    <row r="181" spans="1:12" x14ac:dyDescent="0.3">
      <c r="A181" s="73"/>
      <c r="B181" s="65"/>
      <c r="C181" s="67"/>
      <c r="D181" s="58"/>
      <c r="E181" s="58"/>
      <c r="F181" s="58"/>
      <c r="G181" s="58"/>
      <c r="H181" s="58"/>
      <c r="I181" s="58"/>
      <c r="J181" s="58"/>
      <c r="K181" s="73"/>
      <c r="L181" s="73"/>
    </row>
    <row r="182" spans="1:12" x14ac:dyDescent="0.3">
      <c r="A182" s="46"/>
      <c r="B182" s="46"/>
      <c r="C182" s="52"/>
      <c r="D182" s="84"/>
      <c r="E182" s="84"/>
      <c r="F182" s="84"/>
      <c r="G182" s="84"/>
      <c r="H182" s="84"/>
      <c r="I182" s="84"/>
      <c r="J182" s="84"/>
      <c r="K182" s="46"/>
      <c r="L182" s="46"/>
    </row>
    <row r="183" spans="1:12" x14ac:dyDescent="0.3">
      <c r="A183" s="46"/>
      <c r="B183" s="46"/>
      <c r="C183" s="52"/>
      <c r="D183" s="84"/>
      <c r="E183" s="84"/>
      <c r="F183" s="84"/>
      <c r="G183" s="84"/>
      <c r="H183" s="84"/>
      <c r="I183" s="84"/>
      <c r="J183" s="84"/>
      <c r="K183" s="46"/>
      <c r="L183" s="46"/>
    </row>
    <row r="184" spans="1:12" x14ac:dyDescent="0.3">
      <c r="A184" s="25"/>
      <c r="B184" s="46"/>
      <c r="C184" s="110"/>
      <c r="D184" s="52"/>
      <c r="E184" s="52"/>
      <c r="F184" s="76"/>
      <c r="G184" s="76"/>
      <c r="H184" s="76"/>
      <c r="I184" s="76"/>
      <c r="J184" s="76"/>
    </row>
    <row r="185" spans="1:12" x14ac:dyDescent="0.3">
      <c r="C185" s="52"/>
      <c r="D185" s="84"/>
      <c r="E185" s="84"/>
      <c r="F185" s="76"/>
      <c r="G185" s="76"/>
      <c r="H185" s="76"/>
      <c r="I185" s="76"/>
      <c r="J185" s="76"/>
    </row>
    <row r="186" spans="1:12" x14ac:dyDescent="0.3">
      <c r="B186" s="46"/>
      <c r="C186" s="52"/>
      <c r="D186" s="84"/>
      <c r="E186" s="84"/>
      <c r="F186" s="76"/>
      <c r="G186" s="76"/>
      <c r="H186" s="76"/>
      <c r="I186" s="76"/>
      <c r="J186" s="76"/>
    </row>
    <row r="187" spans="1:12" x14ac:dyDescent="0.3">
      <c r="A187" s="25"/>
      <c r="B187" s="25"/>
      <c r="C187" s="67"/>
      <c r="D187" s="96"/>
      <c r="E187" s="96"/>
      <c r="F187" s="75"/>
      <c r="G187" s="75"/>
      <c r="H187" s="75"/>
      <c r="I187" s="75"/>
      <c r="J187" s="75"/>
      <c r="K187" s="75"/>
      <c r="L187" s="75"/>
    </row>
    <row r="188" spans="1:12" x14ac:dyDescent="0.3">
      <c r="A188" s="25"/>
      <c r="B188" s="25"/>
      <c r="C188" s="67"/>
      <c r="D188" s="96"/>
      <c r="E188" s="96"/>
      <c r="F188" s="75"/>
      <c r="G188" s="75"/>
      <c r="H188" s="75"/>
      <c r="I188" s="75"/>
      <c r="J188" s="75"/>
      <c r="K188" s="75"/>
      <c r="L188" s="75"/>
    </row>
    <row r="189" spans="1:12" x14ac:dyDescent="0.3">
      <c r="A189" s="25"/>
      <c r="B189" s="25"/>
      <c r="C189" s="52"/>
      <c r="D189" s="96"/>
      <c r="E189" s="96"/>
      <c r="F189" s="75"/>
      <c r="G189" s="75"/>
      <c r="H189" s="75"/>
      <c r="I189" s="75"/>
      <c r="J189" s="75"/>
      <c r="K189" s="25"/>
      <c r="L189" s="25"/>
    </row>
    <row r="190" spans="1:12" x14ac:dyDescent="0.3">
      <c r="A190" s="73"/>
      <c r="B190" s="58"/>
      <c r="C190" s="67"/>
      <c r="D190" s="58"/>
      <c r="E190" s="58"/>
      <c r="F190" s="58"/>
      <c r="G190" s="58"/>
      <c r="H190" s="58"/>
      <c r="I190" s="58"/>
      <c r="J190" s="58"/>
      <c r="K190" s="73"/>
      <c r="L190" s="73"/>
    </row>
    <row r="191" spans="1:12" x14ac:dyDescent="0.3">
      <c r="A191" s="73"/>
      <c r="B191" s="58"/>
      <c r="C191" s="67"/>
      <c r="D191" s="84"/>
      <c r="E191" s="84"/>
      <c r="F191" s="76"/>
      <c r="G191" s="76"/>
      <c r="H191" s="76"/>
      <c r="I191" s="76"/>
      <c r="J191" s="76"/>
      <c r="K191" s="84"/>
      <c r="L191" s="84"/>
    </row>
    <row r="192" spans="1:12" x14ac:dyDescent="0.3">
      <c r="A192" s="73"/>
      <c r="B192" s="58"/>
      <c r="C192" s="67"/>
      <c r="D192" s="58"/>
      <c r="E192" s="58"/>
      <c r="F192" s="58"/>
      <c r="G192" s="58"/>
      <c r="H192" s="58"/>
      <c r="I192" s="58"/>
      <c r="J192" s="58"/>
      <c r="K192" s="73"/>
      <c r="L192" s="73"/>
    </row>
    <row r="193" spans="1:12" x14ac:dyDescent="0.3">
      <c r="A193" s="60"/>
      <c r="B193" s="76"/>
      <c r="C193" s="52"/>
      <c r="D193" s="76"/>
      <c r="E193" s="76"/>
      <c r="F193" s="76"/>
      <c r="G193" s="76"/>
      <c r="H193" s="76"/>
      <c r="I193" s="76"/>
      <c r="J193" s="76"/>
      <c r="K193" s="73"/>
      <c r="L193" s="73"/>
    </row>
    <row r="194" spans="1:12" x14ac:dyDescent="0.3">
      <c r="B194" s="76"/>
      <c r="C194" s="52"/>
      <c r="D194" s="76"/>
      <c r="E194" s="76"/>
      <c r="F194" s="76"/>
      <c r="G194" s="76"/>
      <c r="H194" s="76"/>
      <c r="I194" s="76"/>
      <c r="J194" s="76"/>
      <c r="K194" s="73"/>
      <c r="L194" s="73"/>
    </row>
    <row r="195" spans="1:12" x14ac:dyDescent="0.3">
      <c r="B195" s="76"/>
      <c r="C195" s="52"/>
      <c r="D195" s="76"/>
      <c r="E195" s="76"/>
      <c r="F195" s="76"/>
      <c r="G195" s="76"/>
      <c r="H195" s="76"/>
      <c r="I195" s="76"/>
      <c r="J195" s="76"/>
      <c r="K195" s="73"/>
      <c r="L195" s="73"/>
    </row>
    <row r="196" spans="1:12" x14ac:dyDescent="0.3">
      <c r="B196" s="76"/>
      <c r="C196" s="52"/>
      <c r="D196" s="76"/>
      <c r="E196" s="76"/>
      <c r="F196" s="76"/>
      <c r="G196" s="76"/>
      <c r="H196" s="76"/>
      <c r="I196" s="76"/>
      <c r="J196" s="76"/>
      <c r="K196" s="73"/>
      <c r="L196" s="73"/>
    </row>
    <row r="197" spans="1:12" x14ac:dyDescent="0.3">
      <c r="A197" s="60"/>
      <c r="B197" s="76"/>
      <c r="C197" s="52"/>
      <c r="D197" s="76"/>
      <c r="E197" s="76"/>
      <c r="F197" s="76"/>
      <c r="G197" s="76"/>
      <c r="H197" s="76"/>
      <c r="I197" s="76"/>
      <c r="J197" s="76"/>
      <c r="K197" s="73"/>
      <c r="L197" s="73"/>
    </row>
    <row r="198" spans="1:12" x14ac:dyDescent="0.3">
      <c r="B198" s="76"/>
      <c r="C198" s="52"/>
      <c r="D198" s="76"/>
      <c r="E198" s="76"/>
      <c r="F198" s="76"/>
      <c r="G198" s="76"/>
      <c r="H198" s="76"/>
      <c r="I198" s="76"/>
      <c r="J198" s="76"/>
      <c r="K198" s="73"/>
      <c r="L198" s="73"/>
    </row>
    <row r="199" spans="1:12" x14ac:dyDescent="0.3">
      <c r="B199" s="76"/>
      <c r="C199" s="52"/>
      <c r="D199" s="76"/>
      <c r="E199" s="76"/>
      <c r="F199" s="76"/>
      <c r="G199" s="76"/>
      <c r="H199" s="76"/>
      <c r="I199" s="76"/>
      <c r="J199" s="76"/>
      <c r="K199" s="73"/>
      <c r="L199" s="73"/>
    </row>
    <row r="200" spans="1:12" x14ac:dyDescent="0.3">
      <c r="B200" s="76"/>
      <c r="C200" s="52"/>
      <c r="D200" s="76"/>
      <c r="E200" s="76"/>
      <c r="F200" s="76"/>
      <c r="G200" s="76"/>
      <c r="H200" s="76"/>
      <c r="I200" s="76"/>
      <c r="J200" s="76"/>
      <c r="K200" s="73"/>
      <c r="L200" s="73"/>
    </row>
    <row r="201" spans="1:12" x14ac:dyDescent="0.3">
      <c r="B201" s="76"/>
      <c r="C201" s="52"/>
      <c r="D201" s="76"/>
      <c r="E201" s="76"/>
      <c r="F201" s="76"/>
      <c r="G201" s="76"/>
      <c r="H201" s="76"/>
      <c r="I201" s="76"/>
      <c r="J201" s="76"/>
      <c r="K201" s="73"/>
      <c r="L201" s="73"/>
    </row>
    <row r="202" spans="1:12" x14ac:dyDescent="0.3">
      <c r="B202" s="76"/>
      <c r="C202" s="52"/>
      <c r="D202" s="76"/>
      <c r="E202" s="76"/>
      <c r="F202" s="76"/>
      <c r="G202" s="76"/>
      <c r="H202" s="76"/>
      <c r="I202" s="76"/>
      <c r="J202" s="76"/>
      <c r="K202" s="73"/>
      <c r="L202" s="73"/>
    </row>
    <row r="203" spans="1:12" x14ac:dyDescent="0.3">
      <c r="B203" s="76"/>
      <c r="C203" s="52"/>
      <c r="D203" s="76"/>
      <c r="E203" s="76"/>
      <c r="F203" s="76"/>
      <c r="G203" s="76"/>
      <c r="H203" s="76"/>
      <c r="I203" s="76"/>
      <c r="J203" s="76"/>
      <c r="K203" s="73"/>
      <c r="L203" s="73"/>
    </row>
    <row r="204" spans="1:12" x14ac:dyDescent="0.3">
      <c r="B204" s="76"/>
      <c r="C204" s="52"/>
      <c r="D204" s="76"/>
      <c r="E204" s="76"/>
      <c r="F204" s="76"/>
      <c r="G204" s="76"/>
      <c r="H204" s="76"/>
      <c r="I204" s="76"/>
      <c r="J204" s="76"/>
      <c r="K204" s="73"/>
      <c r="L204" s="73"/>
    </row>
    <row r="205" spans="1:12" x14ac:dyDescent="0.3">
      <c r="B205" s="76"/>
      <c r="C205" s="52"/>
      <c r="D205" s="76"/>
      <c r="E205" s="76"/>
      <c r="F205" s="76"/>
      <c r="G205" s="76"/>
      <c r="H205" s="76"/>
      <c r="I205" s="76"/>
      <c r="J205" s="76"/>
      <c r="K205" s="73"/>
      <c r="L205" s="73"/>
    </row>
    <row r="206" spans="1:12" x14ac:dyDescent="0.3">
      <c r="B206" s="76"/>
      <c r="C206" s="52"/>
      <c r="D206" s="76"/>
      <c r="E206" s="76"/>
      <c r="F206" s="76"/>
      <c r="G206" s="76"/>
      <c r="H206" s="76"/>
      <c r="I206" s="76"/>
      <c r="J206" s="76"/>
      <c r="K206" s="73"/>
      <c r="L206" s="73"/>
    </row>
    <row r="207" spans="1:12" x14ac:dyDescent="0.3">
      <c r="B207" s="76"/>
      <c r="C207" s="52"/>
      <c r="D207" s="76"/>
      <c r="E207" s="76"/>
      <c r="F207" s="76"/>
      <c r="G207" s="76"/>
      <c r="H207" s="76"/>
      <c r="I207" s="76"/>
      <c r="J207" s="76"/>
      <c r="K207" s="73"/>
      <c r="L207" s="73"/>
    </row>
    <row r="208" spans="1:12" x14ac:dyDescent="0.3">
      <c r="B208" s="76"/>
      <c r="C208" s="52"/>
      <c r="D208" s="76"/>
      <c r="E208" s="76"/>
      <c r="F208" s="76"/>
      <c r="G208" s="76"/>
      <c r="H208" s="76"/>
      <c r="I208" s="76"/>
      <c r="J208" s="76"/>
      <c r="K208" s="73"/>
      <c r="L208" s="73"/>
    </row>
    <row r="209" spans="1:12" x14ac:dyDescent="0.3">
      <c r="B209" s="76"/>
      <c r="C209" s="52"/>
      <c r="D209" s="76"/>
      <c r="E209" s="76"/>
      <c r="F209" s="76"/>
      <c r="G209" s="76"/>
      <c r="H209" s="76"/>
      <c r="I209" s="76"/>
      <c r="J209" s="76"/>
      <c r="K209" s="73"/>
      <c r="L209" s="73"/>
    </row>
    <row r="210" spans="1:12" x14ac:dyDescent="0.3">
      <c r="B210" s="76"/>
      <c r="C210" s="52"/>
      <c r="D210" s="76"/>
      <c r="E210" s="76"/>
      <c r="F210" s="76"/>
      <c r="G210" s="76"/>
      <c r="H210" s="76"/>
      <c r="I210" s="76"/>
      <c r="J210" s="76"/>
      <c r="K210" s="73"/>
      <c r="L210" s="73"/>
    </row>
    <row r="211" spans="1:12" x14ac:dyDescent="0.3">
      <c r="B211" s="76"/>
      <c r="C211" s="52"/>
      <c r="D211" s="76"/>
      <c r="E211" s="76"/>
      <c r="F211" s="76"/>
      <c r="G211" s="76"/>
      <c r="H211" s="76"/>
      <c r="I211" s="76"/>
      <c r="J211" s="76"/>
      <c r="K211" s="73"/>
      <c r="L211" s="73"/>
    </row>
    <row r="212" spans="1:12" x14ac:dyDescent="0.3">
      <c r="B212" s="76"/>
      <c r="C212" s="52"/>
      <c r="D212" s="76"/>
      <c r="E212" s="76"/>
      <c r="F212" s="76"/>
      <c r="G212" s="76"/>
      <c r="H212" s="76"/>
      <c r="I212" s="76"/>
      <c r="J212" s="76"/>
      <c r="K212" s="73"/>
      <c r="L212" s="73"/>
    </row>
    <row r="213" spans="1:12" x14ac:dyDescent="0.3">
      <c r="B213" s="76"/>
      <c r="C213" s="52"/>
      <c r="D213" s="76"/>
      <c r="E213" s="76"/>
      <c r="F213" s="76"/>
      <c r="G213" s="76"/>
      <c r="H213" s="76"/>
      <c r="I213" s="76"/>
      <c r="J213" s="76"/>
      <c r="K213" s="73"/>
      <c r="L213" s="73"/>
    </row>
    <row r="214" spans="1:12" x14ac:dyDescent="0.3">
      <c r="A214" s="73"/>
      <c r="B214" s="58"/>
      <c r="C214" s="67"/>
      <c r="D214" s="58"/>
      <c r="E214" s="58"/>
      <c r="F214" s="58"/>
      <c r="G214" s="58"/>
      <c r="H214" s="58"/>
      <c r="I214" s="58"/>
      <c r="J214" s="58"/>
      <c r="K214" s="73"/>
      <c r="L214" s="73"/>
    </row>
    <row r="215" spans="1:12" x14ac:dyDescent="0.3">
      <c r="A215" s="73"/>
      <c r="B215" s="58"/>
      <c r="C215" s="67"/>
      <c r="D215" s="58"/>
      <c r="E215" s="58"/>
      <c r="F215" s="58"/>
      <c r="G215" s="58"/>
      <c r="H215" s="58"/>
      <c r="I215" s="58"/>
      <c r="J215" s="58"/>
      <c r="K215" s="73"/>
      <c r="L215" s="73"/>
    </row>
    <row r="216" spans="1:12" x14ac:dyDescent="0.3">
      <c r="A216" s="73"/>
      <c r="B216" s="58"/>
      <c r="C216" s="67"/>
      <c r="D216" s="58"/>
      <c r="E216" s="58"/>
      <c r="F216" s="58"/>
      <c r="G216" s="58"/>
      <c r="H216" s="58"/>
      <c r="I216" s="58"/>
      <c r="J216" s="58"/>
      <c r="K216" s="73"/>
      <c r="L216" s="73"/>
    </row>
    <row r="217" spans="1:12" x14ac:dyDescent="0.3">
      <c r="A217" s="73"/>
      <c r="B217" s="58"/>
      <c r="C217" s="67"/>
      <c r="D217" s="58"/>
      <c r="E217" s="58"/>
      <c r="F217" s="58"/>
      <c r="G217" s="58"/>
      <c r="H217" s="58"/>
      <c r="I217" s="58"/>
      <c r="J217" s="58"/>
      <c r="K217" s="73"/>
      <c r="L217" s="73"/>
    </row>
    <row r="218" spans="1:12" x14ac:dyDescent="0.3">
      <c r="A218" s="73"/>
      <c r="B218" s="58"/>
      <c r="C218" s="67"/>
      <c r="D218" s="58"/>
      <c r="E218" s="58"/>
      <c r="F218" s="58"/>
      <c r="G218" s="58"/>
      <c r="H218" s="58"/>
      <c r="I218" s="58"/>
      <c r="J218" s="58"/>
      <c r="K218" s="73"/>
      <c r="L218" s="73"/>
    </row>
    <row r="219" spans="1:12" x14ac:dyDescent="0.3">
      <c r="A219" s="69"/>
      <c r="B219" s="46"/>
      <c r="C219" s="52"/>
      <c r="D219" s="84"/>
      <c r="E219" s="84"/>
      <c r="F219" s="84"/>
      <c r="G219" s="84"/>
      <c r="H219" s="84"/>
      <c r="I219" s="84"/>
      <c r="J219" s="84"/>
      <c r="K219" s="69"/>
      <c r="L219" s="69"/>
    </row>
    <row r="220" spans="1:12" x14ac:dyDescent="0.3">
      <c r="A220" s="73"/>
      <c r="B220" s="65"/>
      <c r="C220" s="67"/>
      <c r="D220" s="58"/>
      <c r="E220" s="58"/>
      <c r="F220" s="58"/>
      <c r="G220" s="58"/>
      <c r="H220" s="58"/>
      <c r="I220" s="58"/>
      <c r="J220" s="58"/>
      <c r="K220" s="73"/>
      <c r="L220" s="73"/>
    </row>
    <row r="221" spans="1:12" x14ac:dyDescent="0.3">
      <c r="A221" s="46"/>
      <c r="B221" s="46"/>
      <c r="C221" s="52"/>
      <c r="D221" s="84"/>
      <c r="E221" s="84"/>
      <c r="F221" s="84"/>
      <c r="G221" s="84"/>
      <c r="H221" s="84"/>
      <c r="I221" s="84"/>
      <c r="J221" s="84"/>
      <c r="K221" s="46"/>
      <c r="L221" s="46"/>
    </row>
    <row r="222" spans="1:12" x14ac:dyDescent="0.3">
      <c r="A222" s="25"/>
      <c r="B222" s="46"/>
      <c r="C222" s="110"/>
      <c r="D222" s="52"/>
      <c r="E222" s="52"/>
      <c r="F222" s="76"/>
      <c r="G222" s="76"/>
      <c r="H222" s="76"/>
      <c r="I222" s="76"/>
      <c r="J222" s="76"/>
    </row>
    <row r="223" spans="1:12" x14ac:dyDescent="0.3">
      <c r="C223" s="52"/>
      <c r="D223" s="84"/>
      <c r="E223" s="84"/>
      <c r="F223" s="76"/>
      <c r="G223" s="76"/>
      <c r="H223" s="76"/>
      <c r="I223" s="76"/>
      <c r="J223" s="76"/>
    </row>
    <row r="224" spans="1:12" x14ac:dyDescent="0.3">
      <c r="B224" s="46"/>
      <c r="C224" s="52"/>
      <c r="D224" s="84"/>
      <c r="E224" s="84"/>
      <c r="F224" s="76"/>
      <c r="G224" s="76"/>
      <c r="H224" s="76"/>
      <c r="I224" s="76"/>
      <c r="J224" s="76"/>
    </row>
    <row r="225" spans="1:12" x14ac:dyDescent="0.3">
      <c r="A225" s="25"/>
      <c r="B225" s="25"/>
      <c r="C225" s="67"/>
      <c r="D225" s="96"/>
      <c r="E225" s="96"/>
      <c r="F225" s="75"/>
      <c r="G225" s="75"/>
      <c r="H225" s="75"/>
      <c r="I225" s="75"/>
      <c r="J225" s="75"/>
      <c r="K225" s="75"/>
      <c r="L225" s="75"/>
    </row>
    <row r="226" spans="1:12" x14ac:dyDescent="0.3">
      <c r="A226" s="25"/>
      <c r="B226" s="25"/>
      <c r="C226" s="67"/>
      <c r="D226" s="96"/>
      <c r="E226" s="96"/>
      <c r="F226" s="75"/>
      <c r="G226" s="75"/>
      <c r="H226" s="75"/>
      <c r="I226" s="75"/>
      <c r="J226" s="75"/>
      <c r="K226" s="75"/>
      <c r="L226" s="75"/>
    </row>
    <row r="227" spans="1:12" x14ac:dyDescent="0.3">
      <c r="A227" s="25"/>
      <c r="B227" s="25"/>
      <c r="C227" s="52"/>
      <c r="D227" s="96"/>
      <c r="E227" s="96"/>
      <c r="F227" s="75"/>
      <c r="G227" s="75"/>
      <c r="H227" s="75"/>
      <c r="I227" s="75"/>
      <c r="J227" s="75"/>
      <c r="K227" s="25"/>
      <c r="L227" s="25"/>
    </row>
    <row r="228" spans="1:12" x14ac:dyDescent="0.3">
      <c r="A228" s="73"/>
      <c r="B228" s="58"/>
      <c r="C228" s="67"/>
      <c r="D228" s="58"/>
      <c r="E228" s="58"/>
      <c r="F228" s="58"/>
      <c r="G228" s="58"/>
      <c r="H228" s="58"/>
      <c r="I228" s="58"/>
      <c r="J228" s="58"/>
      <c r="K228" s="73"/>
      <c r="L228" s="73"/>
    </row>
    <row r="229" spans="1:12" x14ac:dyDescent="0.3">
      <c r="A229" s="73"/>
      <c r="B229" s="58"/>
      <c r="C229" s="67"/>
      <c r="D229" s="84"/>
      <c r="E229" s="84"/>
      <c r="F229" s="76"/>
      <c r="G229" s="76"/>
      <c r="H229" s="76"/>
      <c r="I229" s="76"/>
      <c r="J229" s="76"/>
      <c r="K229" s="76"/>
      <c r="L229" s="76"/>
    </row>
    <row r="230" spans="1:12" x14ac:dyDescent="0.3">
      <c r="A230" s="49"/>
      <c r="B230" s="76"/>
      <c r="C230" s="52"/>
      <c r="D230" s="76"/>
      <c r="E230" s="76"/>
      <c r="F230" s="76"/>
      <c r="G230" s="76"/>
      <c r="H230" s="76"/>
      <c r="I230" s="76"/>
      <c r="J230" s="76"/>
      <c r="K230" s="73"/>
      <c r="L230" s="73"/>
    </row>
    <row r="231" spans="1:12" x14ac:dyDescent="0.3">
      <c r="A231" s="49"/>
      <c r="B231" s="76"/>
      <c r="C231" s="52"/>
      <c r="D231" s="76"/>
      <c r="E231" s="76"/>
      <c r="F231" s="76"/>
      <c r="G231" s="76"/>
      <c r="H231" s="76"/>
      <c r="I231" s="76"/>
      <c r="J231" s="76"/>
    </row>
    <row r="232" spans="1:12" x14ac:dyDescent="0.3">
      <c r="A232" s="49"/>
      <c r="B232" s="76"/>
      <c r="C232" s="52"/>
      <c r="D232" s="76"/>
      <c r="E232" s="76"/>
      <c r="F232" s="76"/>
      <c r="G232" s="76"/>
      <c r="H232" s="76"/>
      <c r="I232" s="76"/>
      <c r="J232" s="76"/>
    </row>
    <row r="233" spans="1:12" x14ac:dyDescent="0.3">
      <c r="B233" s="76"/>
      <c r="C233" s="52"/>
      <c r="D233" s="76"/>
      <c r="E233" s="76"/>
      <c r="F233" s="76"/>
      <c r="G233" s="76"/>
      <c r="H233" s="76"/>
      <c r="I233" s="76"/>
      <c r="J233" s="76"/>
    </row>
    <row r="234" spans="1:12" x14ac:dyDescent="0.3">
      <c r="B234" s="76"/>
      <c r="C234" s="52"/>
      <c r="D234" s="76"/>
      <c r="E234" s="76"/>
      <c r="F234" s="76"/>
      <c r="G234" s="76"/>
      <c r="H234" s="76"/>
      <c r="I234" s="76"/>
      <c r="J234" s="76"/>
    </row>
    <row r="235" spans="1:12" x14ac:dyDescent="0.3">
      <c r="B235" s="76"/>
      <c r="C235" s="52"/>
      <c r="D235" s="76"/>
      <c r="E235" s="76"/>
      <c r="F235" s="76"/>
      <c r="G235" s="76"/>
      <c r="H235" s="76"/>
      <c r="I235" s="76"/>
      <c r="J235" s="76"/>
    </row>
    <row r="236" spans="1:12" x14ac:dyDescent="0.3">
      <c r="B236" s="76"/>
      <c r="C236" s="52"/>
      <c r="D236" s="76"/>
      <c r="E236" s="76"/>
      <c r="F236" s="76"/>
      <c r="G236" s="76"/>
      <c r="H236" s="76"/>
      <c r="I236" s="76"/>
      <c r="J236" s="76"/>
    </row>
    <row r="237" spans="1:12" x14ac:dyDescent="0.3">
      <c r="B237" s="76"/>
      <c r="C237" s="52"/>
      <c r="D237" s="76"/>
      <c r="E237" s="76"/>
      <c r="F237" s="76"/>
      <c r="G237" s="76"/>
      <c r="H237" s="76"/>
      <c r="I237" s="76"/>
      <c r="J237" s="76"/>
    </row>
    <row r="238" spans="1:12" x14ac:dyDescent="0.3">
      <c r="B238" s="76"/>
      <c r="C238" s="52"/>
      <c r="D238" s="76"/>
      <c r="E238" s="76"/>
      <c r="F238" s="76"/>
      <c r="G238" s="76"/>
      <c r="H238" s="76"/>
      <c r="I238" s="76"/>
      <c r="J238" s="76"/>
    </row>
    <row r="239" spans="1:12" x14ac:dyDescent="0.3">
      <c r="B239" s="76"/>
      <c r="C239" s="52"/>
      <c r="D239" s="76"/>
      <c r="E239" s="76"/>
      <c r="F239" s="76"/>
      <c r="G239" s="76"/>
      <c r="H239" s="76"/>
      <c r="I239" s="76"/>
      <c r="J239" s="76"/>
    </row>
    <row r="240" spans="1:12" x14ac:dyDescent="0.3">
      <c r="B240" s="76"/>
      <c r="C240" s="52"/>
      <c r="D240" s="76"/>
      <c r="E240" s="76"/>
      <c r="F240" s="76"/>
      <c r="G240" s="76"/>
      <c r="H240" s="76"/>
      <c r="I240" s="76"/>
      <c r="J240" s="76"/>
    </row>
    <row r="241" spans="1:12" x14ac:dyDescent="0.3">
      <c r="B241" s="76"/>
      <c r="C241" s="52"/>
      <c r="D241" s="76"/>
      <c r="E241" s="76"/>
      <c r="F241" s="76"/>
      <c r="G241" s="76"/>
      <c r="H241" s="76"/>
      <c r="I241" s="76"/>
      <c r="J241" s="76"/>
    </row>
    <row r="242" spans="1:12" x14ac:dyDescent="0.3">
      <c r="B242" s="76"/>
      <c r="C242" s="52"/>
      <c r="D242" s="76"/>
      <c r="E242" s="76"/>
      <c r="F242" s="76"/>
      <c r="G242" s="76"/>
      <c r="H242" s="76"/>
      <c r="I242" s="76"/>
      <c r="J242" s="76"/>
    </row>
    <row r="243" spans="1:12" x14ac:dyDescent="0.3">
      <c r="B243" s="76"/>
      <c r="C243" s="52"/>
      <c r="D243" s="76"/>
      <c r="E243" s="76"/>
      <c r="F243" s="76"/>
      <c r="G243" s="76"/>
      <c r="H243" s="76"/>
      <c r="I243" s="76"/>
      <c r="J243" s="76"/>
    </row>
    <row r="244" spans="1:12" x14ac:dyDescent="0.3">
      <c r="B244" s="76"/>
      <c r="C244" s="52"/>
      <c r="D244" s="76"/>
      <c r="E244" s="76"/>
      <c r="F244" s="76"/>
      <c r="G244" s="76"/>
      <c r="H244" s="76"/>
      <c r="I244" s="76"/>
      <c r="J244" s="76"/>
    </row>
    <row r="245" spans="1:12" x14ac:dyDescent="0.3">
      <c r="B245" s="76"/>
      <c r="C245" s="52"/>
      <c r="D245" s="76"/>
      <c r="E245" s="76"/>
      <c r="F245" s="76"/>
      <c r="G245" s="76"/>
      <c r="H245" s="76"/>
      <c r="I245" s="76"/>
      <c r="J245" s="76"/>
    </row>
    <row r="246" spans="1:12" x14ac:dyDescent="0.3">
      <c r="B246" s="76"/>
      <c r="C246" s="52"/>
      <c r="D246" s="76"/>
      <c r="E246" s="76"/>
      <c r="F246" s="76"/>
      <c r="G246" s="76"/>
      <c r="H246" s="76"/>
      <c r="I246" s="76"/>
      <c r="J246" s="76"/>
    </row>
    <row r="247" spans="1:12" x14ac:dyDescent="0.3">
      <c r="B247" s="76"/>
      <c r="C247" s="52"/>
      <c r="D247" s="76"/>
      <c r="E247" s="76"/>
      <c r="F247" s="76"/>
      <c r="G247" s="76"/>
      <c r="H247" s="76"/>
      <c r="I247" s="76"/>
      <c r="J247" s="76"/>
    </row>
    <row r="248" spans="1:12" x14ac:dyDescent="0.3">
      <c r="B248" s="76"/>
      <c r="C248" s="52"/>
      <c r="D248" s="76"/>
      <c r="E248" s="76"/>
      <c r="F248" s="76"/>
      <c r="G248" s="76"/>
      <c r="H248" s="76"/>
      <c r="I248" s="76"/>
      <c r="J248" s="76"/>
    </row>
    <row r="249" spans="1:12" x14ac:dyDescent="0.3">
      <c r="B249" s="76"/>
      <c r="C249" s="52"/>
      <c r="D249" s="76"/>
      <c r="E249" s="76"/>
      <c r="F249" s="76"/>
      <c r="G249" s="76"/>
      <c r="H249" s="76"/>
      <c r="I249" s="76"/>
      <c r="J249" s="76"/>
    </row>
    <row r="250" spans="1:12" x14ac:dyDescent="0.3">
      <c r="B250" s="76"/>
      <c r="C250" s="52"/>
      <c r="D250" s="76"/>
      <c r="E250" s="76"/>
      <c r="F250" s="76"/>
      <c r="G250" s="76"/>
      <c r="H250" s="76"/>
      <c r="I250" s="76"/>
      <c r="J250" s="76"/>
    </row>
    <row r="251" spans="1:12" x14ac:dyDescent="0.3">
      <c r="B251" s="76"/>
      <c r="C251" s="52"/>
      <c r="D251" s="76"/>
      <c r="E251" s="76"/>
      <c r="F251" s="76"/>
      <c r="G251" s="76"/>
      <c r="H251" s="76"/>
      <c r="I251" s="76"/>
      <c r="J251" s="76"/>
    </row>
    <row r="252" spans="1:12" x14ac:dyDescent="0.3">
      <c r="B252" s="76"/>
      <c r="C252" s="52"/>
      <c r="D252" s="76"/>
      <c r="E252" s="76"/>
      <c r="F252" s="76"/>
      <c r="G252" s="76"/>
      <c r="H252" s="76"/>
      <c r="I252" s="76"/>
      <c r="J252" s="76"/>
    </row>
    <row r="253" spans="1:12" x14ac:dyDescent="0.3">
      <c r="B253" s="76"/>
      <c r="C253" s="52"/>
      <c r="D253" s="76"/>
      <c r="E253" s="76"/>
      <c r="F253" s="76"/>
      <c r="G253" s="76"/>
      <c r="H253" s="76"/>
      <c r="I253" s="76"/>
      <c r="J253" s="76"/>
    </row>
    <row r="254" spans="1:12" x14ac:dyDescent="0.3">
      <c r="B254" s="76"/>
      <c r="C254" s="52"/>
      <c r="D254" s="76"/>
      <c r="E254" s="76"/>
      <c r="F254" s="76"/>
      <c r="G254" s="76"/>
      <c r="H254" s="76"/>
      <c r="I254" s="76"/>
      <c r="J254" s="76"/>
    </row>
    <row r="255" spans="1:12" x14ac:dyDescent="0.3">
      <c r="B255" s="76"/>
      <c r="C255" s="52"/>
      <c r="D255" s="76"/>
      <c r="E255" s="76"/>
      <c r="F255" s="76"/>
      <c r="G255" s="76"/>
      <c r="H255" s="76"/>
      <c r="I255" s="76"/>
      <c r="J255" s="76"/>
    </row>
    <row r="256" spans="1:12" x14ac:dyDescent="0.3">
      <c r="A256" s="73"/>
      <c r="B256" s="58"/>
      <c r="C256" s="67"/>
      <c r="D256" s="58"/>
      <c r="E256" s="58"/>
      <c r="F256" s="58"/>
      <c r="G256" s="58"/>
      <c r="H256" s="58"/>
      <c r="I256" s="58"/>
      <c r="J256" s="58"/>
      <c r="K256" s="73"/>
      <c r="L256" s="73"/>
    </row>
    <row r="257" spans="1:12" x14ac:dyDescent="0.3">
      <c r="A257" s="69"/>
      <c r="B257" s="46"/>
      <c r="C257" s="52"/>
      <c r="D257" s="84"/>
      <c r="E257" s="84"/>
      <c r="F257" s="84"/>
      <c r="G257" s="84"/>
      <c r="H257" s="84"/>
      <c r="I257" s="84"/>
      <c r="J257" s="84"/>
      <c r="K257" s="84"/>
      <c r="L257" s="84"/>
    </row>
    <row r="258" spans="1:12" x14ac:dyDescent="0.3">
      <c r="A258" s="73"/>
      <c r="B258" s="58"/>
      <c r="C258" s="67"/>
      <c r="D258" s="58"/>
      <c r="E258" s="58"/>
      <c r="F258" s="58"/>
      <c r="G258" s="58"/>
      <c r="H258" s="58"/>
      <c r="I258" s="58"/>
      <c r="J258" s="58"/>
      <c r="K258" s="73"/>
      <c r="L258" s="73"/>
    </row>
    <row r="259" spans="1:12" x14ac:dyDescent="0.3">
      <c r="A259" s="73"/>
      <c r="B259" s="58"/>
      <c r="C259" s="67"/>
      <c r="D259" s="58"/>
      <c r="E259" s="58"/>
      <c r="F259" s="58"/>
      <c r="G259" s="58"/>
      <c r="H259" s="58"/>
      <c r="I259" s="58"/>
      <c r="J259" s="58"/>
      <c r="K259" s="73"/>
      <c r="L259" s="73"/>
    </row>
    <row r="260" spans="1:12" x14ac:dyDescent="0.3">
      <c r="A260" s="46"/>
      <c r="B260" s="46"/>
      <c r="C260" s="52"/>
      <c r="D260" s="84"/>
      <c r="E260" s="84"/>
      <c r="F260" s="84"/>
      <c r="G260" s="84"/>
      <c r="H260" s="84"/>
      <c r="I260" s="84"/>
      <c r="J260" s="84"/>
      <c r="K260" s="46"/>
      <c r="L260" s="46"/>
    </row>
    <row r="261" spans="1:12" x14ac:dyDescent="0.3">
      <c r="A261" s="25"/>
      <c r="B261" s="46"/>
      <c r="C261" s="110"/>
      <c r="D261" s="52"/>
      <c r="E261" s="52"/>
      <c r="F261" s="76"/>
      <c r="G261" s="76"/>
      <c r="H261" s="76"/>
      <c r="I261" s="76"/>
      <c r="J261" s="76"/>
    </row>
    <row r="262" spans="1:12" x14ac:dyDescent="0.3">
      <c r="C262" s="52"/>
      <c r="D262" s="84"/>
      <c r="E262" s="84"/>
      <c r="F262" s="76"/>
      <c r="G262" s="76"/>
      <c r="H262" s="76"/>
      <c r="I262" s="76"/>
      <c r="J262" s="76"/>
    </row>
    <row r="263" spans="1:12" x14ac:dyDescent="0.3">
      <c r="B263" s="46"/>
      <c r="C263" s="52"/>
      <c r="D263" s="84"/>
      <c r="E263" s="84"/>
      <c r="F263" s="76"/>
      <c r="G263" s="76"/>
      <c r="H263" s="76"/>
      <c r="I263" s="76"/>
      <c r="J263" s="76"/>
    </row>
    <row r="264" spans="1:12" x14ac:dyDescent="0.3">
      <c r="A264" s="25"/>
      <c r="B264" s="25"/>
      <c r="C264" s="67"/>
      <c r="D264" s="96"/>
      <c r="E264" s="96"/>
      <c r="F264" s="75"/>
      <c r="G264" s="75"/>
      <c r="H264" s="76"/>
      <c r="I264" s="76"/>
      <c r="J264" s="76"/>
      <c r="K264" s="75"/>
      <c r="L264" s="75"/>
    </row>
    <row r="265" spans="1:12" x14ac:dyDescent="0.3">
      <c r="A265" s="25"/>
      <c r="B265" s="25"/>
      <c r="C265" s="67"/>
      <c r="D265" s="96"/>
      <c r="E265" s="96"/>
      <c r="F265" s="75"/>
      <c r="G265" s="75"/>
      <c r="H265" s="75"/>
      <c r="I265" s="75"/>
      <c r="J265" s="75"/>
      <c r="K265" s="75"/>
      <c r="L265" s="75"/>
    </row>
    <row r="266" spans="1:12" x14ac:dyDescent="0.3">
      <c r="A266" s="25"/>
      <c r="B266" s="25"/>
      <c r="C266" s="52"/>
      <c r="D266" s="96"/>
      <c r="E266" s="96"/>
      <c r="F266" s="75"/>
      <c r="G266" s="75"/>
      <c r="H266" s="75"/>
      <c r="I266" s="75"/>
      <c r="J266" s="75"/>
      <c r="K266" s="25"/>
      <c r="L266" s="25"/>
    </row>
    <row r="267" spans="1:12" x14ac:dyDescent="0.3">
      <c r="C267" s="52"/>
      <c r="D267" s="84"/>
      <c r="E267" s="84"/>
      <c r="F267" s="76"/>
      <c r="G267" s="76"/>
      <c r="H267" s="76"/>
      <c r="I267" s="76"/>
      <c r="J267" s="76"/>
    </row>
    <row r="268" spans="1:12" x14ac:dyDescent="0.3">
      <c r="C268" s="52"/>
      <c r="D268" s="84"/>
      <c r="E268" s="84"/>
      <c r="F268" s="84"/>
      <c r="G268" s="84"/>
      <c r="H268" s="84"/>
      <c r="I268" s="76"/>
      <c r="J268" s="76"/>
      <c r="K268" s="84"/>
      <c r="L268" s="84"/>
    </row>
    <row r="269" spans="1:12" x14ac:dyDescent="0.3">
      <c r="B269" s="58"/>
      <c r="C269" s="52"/>
      <c r="D269" s="84"/>
      <c r="E269" s="84"/>
      <c r="F269" s="76"/>
      <c r="G269" s="76"/>
      <c r="H269" s="76"/>
      <c r="I269" s="76"/>
      <c r="J269" s="76"/>
    </row>
    <row r="270" spans="1:12" x14ac:dyDescent="0.3">
      <c r="C270" s="52"/>
      <c r="D270" s="84"/>
      <c r="E270" s="84"/>
      <c r="F270" s="76"/>
      <c r="G270" s="76"/>
      <c r="H270" s="76"/>
      <c r="I270" s="76"/>
      <c r="J270" s="76"/>
    </row>
    <row r="271" spans="1:12" x14ac:dyDescent="0.3">
      <c r="C271" s="52"/>
      <c r="D271" s="84"/>
      <c r="E271" s="84"/>
      <c r="F271" s="76"/>
      <c r="G271" s="76"/>
      <c r="H271" s="76"/>
      <c r="I271" s="76"/>
      <c r="J271" s="76"/>
    </row>
    <row r="272" spans="1:12" x14ac:dyDescent="0.3">
      <c r="C272" s="52"/>
      <c r="D272" s="84"/>
      <c r="E272" s="84"/>
      <c r="F272" s="76"/>
      <c r="G272" s="76"/>
      <c r="H272" s="76"/>
      <c r="I272" s="76"/>
      <c r="J272" s="76"/>
    </row>
    <row r="273" spans="2:12" x14ac:dyDescent="0.3">
      <c r="C273" s="52"/>
      <c r="D273" s="84"/>
      <c r="E273" s="84"/>
      <c r="F273" s="76"/>
      <c r="G273" s="76"/>
      <c r="H273" s="76"/>
      <c r="I273" s="76"/>
      <c r="J273" s="76"/>
    </row>
    <row r="274" spans="2:12" x14ac:dyDescent="0.3">
      <c r="B274" s="46"/>
      <c r="D274" s="84"/>
      <c r="E274" s="84"/>
      <c r="F274" s="76"/>
      <c r="G274" s="76"/>
      <c r="H274" s="76"/>
      <c r="I274" s="76"/>
      <c r="J274" s="76"/>
      <c r="K274" s="76"/>
      <c r="L274" s="76"/>
    </row>
    <row r="275" spans="2:12" x14ac:dyDescent="0.3">
      <c r="C275" s="52"/>
      <c r="D275" s="84"/>
      <c r="E275" s="84"/>
      <c r="F275" s="76"/>
      <c r="G275" s="76"/>
      <c r="H275" s="76"/>
      <c r="I275" s="76"/>
      <c r="J275" s="76"/>
      <c r="K275" s="76"/>
      <c r="L275" s="76"/>
    </row>
    <row r="276" spans="2:12" x14ac:dyDescent="0.3">
      <c r="F276" s="76"/>
      <c r="G276" s="76"/>
      <c r="H276" s="76"/>
      <c r="I276" s="76"/>
      <c r="J276" s="76"/>
      <c r="K276" s="76"/>
      <c r="L276" s="76"/>
    </row>
    <row r="277" spans="2:12" x14ac:dyDescent="0.3">
      <c r="C277" s="52"/>
      <c r="D277" s="84"/>
      <c r="E277" s="84"/>
      <c r="F277" s="76"/>
      <c r="G277" s="76"/>
      <c r="H277" s="76"/>
      <c r="I277" s="76"/>
      <c r="J277" s="76"/>
      <c r="K277" s="76"/>
      <c r="L277" s="76"/>
    </row>
    <row r="278" spans="2:12" x14ac:dyDescent="0.3">
      <c r="C278" s="52"/>
      <c r="D278" s="84"/>
      <c r="E278" s="84"/>
      <c r="F278" s="76"/>
      <c r="G278" s="76"/>
      <c r="H278" s="76"/>
      <c r="I278" s="76"/>
      <c r="J278" s="76"/>
      <c r="K278" s="84"/>
      <c r="L278" s="84"/>
    </row>
    <row r="279" spans="2:12" x14ac:dyDescent="0.3">
      <c r="C279" s="52"/>
      <c r="D279" s="84"/>
      <c r="E279" s="84"/>
      <c r="F279" s="76"/>
      <c r="G279" s="76"/>
      <c r="H279" s="76"/>
      <c r="I279" s="76"/>
      <c r="J279" s="76"/>
      <c r="K279" s="76"/>
      <c r="L279" s="76"/>
    </row>
    <row r="280" spans="2:12" x14ac:dyDescent="0.3">
      <c r="C280" s="52"/>
      <c r="D280" s="84"/>
      <c r="E280" s="84"/>
      <c r="F280" s="76"/>
      <c r="G280" s="76"/>
      <c r="H280" s="76"/>
      <c r="I280" s="76"/>
      <c r="J280" s="76"/>
      <c r="K280" s="76"/>
      <c r="L280" s="76"/>
    </row>
    <row r="281" spans="2:12" x14ac:dyDescent="0.3">
      <c r="C281" s="52"/>
      <c r="D281" s="84"/>
      <c r="E281" s="84"/>
      <c r="F281" s="76"/>
      <c r="G281" s="76"/>
      <c r="H281" s="76"/>
      <c r="I281" s="76"/>
      <c r="J281" s="76"/>
      <c r="K281" s="76"/>
      <c r="L281" s="76"/>
    </row>
    <row r="282" spans="2:12" x14ac:dyDescent="0.3">
      <c r="C282" s="52"/>
      <c r="D282" s="84"/>
      <c r="E282" s="84"/>
      <c r="F282" s="76"/>
      <c r="G282" s="76"/>
      <c r="H282" s="76"/>
      <c r="I282" s="76"/>
      <c r="J282" s="76"/>
      <c r="K282" s="76"/>
      <c r="L282" s="76"/>
    </row>
    <row r="283" spans="2:12" x14ac:dyDescent="0.3">
      <c r="C283" s="52"/>
      <c r="D283" s="84"/>
      <c r="E283" s="84"/>
      <c r="F283" s="76"/>
      <c r="G283" s="76"/>
      <c r="H283" s="76"/>
      <c r="I283" s="76"/>
      <c r="J283" s="76"/>
      <c r="K283" s="76"/>
      <c r="L283" s="76"/>
    </row>
    <row r="284" spans="2:12" x14ac:dyDescent="0.3">
      <c r="C284" s="52"/>
      <c r="D284" s="84"/>
      <c r="E284" s="84"/>
      <c r="F284" s="76"/>
      <c r="G284" s="76"/>
      <c r="H284" s="76"/>
      <c r="I284" s="76"/>
      <c r="J284" s="76"/>
      <c r="K284" s="76"/>
      <c r="L284" s="76"/>
    </row>
    <row r="285" spans="2:12" x14ac:dyDescent="0.3">
      <c r="C285" s="52"/>
      <c r="D285" s="84"/>
      <c r="E285" s="84"/>
      <c r="F285" s="76"/>
      <c r="G285" s="76"/>
      <c r="H285" s="76"/>
      <c r="I285" s="76"/>
      <c r="J285" s="76"/>
      <c r="K285" s="76"/>
      <c r="L285" s="76"/>
    </row>
    <row r="286" spans="2:12" x14ac:dyDescent="0.3">
      <c r="C286" s="52"/>
      <c r="D286" s="84"/>
      <c r="E286" s="84"/>
      <c r="F286" s="76"/>
      <c r="G286" s="76"/>
      <c r="H286" s="76"/>
      <c r="I286" s="76"/>
      <c r="J286" s="76"/>
      <c r="K286" s="84"/>
      <c r="L286" s="84"/>
    </row>
    <row r="287" spans="2:12" x14ac:dyDescent="0.3">
      <c r="C287" s="52"/>
      <c r="D287" s="84"/>
      <c r="E287" s="84"/>
      <c r="F287" s="84"/>
      <c r="G287" s="84"/>
      <c r="H287" s="84"/>
      <c r="I287" s="84"/>
      <c r="J287" s="84"/>
      <c r="K287" s="84"/>
      <c r="L287" s="84"/>
    </row>
    <row r="288" spans="2:12" x14ac:dyDescent="0.3">
      <c r="C288" s="52"/>
      <c r="D288" s="84"/>
      <c r="E288" s="84"/>
      <c r="F288" s="76"/>
      <c r="G288" s="76"/>
      <c r="H288" s="76"/>
      <c r="I288" s="76"/>
      <c r="J288" s="76"/>
      <c r="K288" s="76"/>
      <c r="L288" s="76"/>
    </row>
    <row r="289" spans="1:12" x14ac:dyDescent="0.3">
      <c r="C289" s="52"/>
      <c r="D289" s="84"/>
      <c r="E289" s="84"/>
      <c r="F289" s="76"/>
      <c r="G289" s="76"/>
      <c r="H289" s="76"/>
      <c r="I289" s="76"/>
      <c r="J289" s="76"/>
      <c r="K289" s="76"/>
      <c r="L289" s="76"/>
    </row>
    <row r="290" spans="1:12" x14ac:dyDescent="0.3">
      <c r="B290" s="76"/>
      <c r="C290" s="52"/>
      <c r="D290" s="84"/>
      <c r="E290" s="84"/>
      <c r="F290" s="84"/>
      <c r="G290" s="84"/>
      <c r="H290" s="84"/>
      <c r="I290" s="84"/>
      <c r="J290" s="84"/>
      <c r="K290" s="84"/>
      <c r="L290" s="84"/>
    </row>
    <row r="291" spans="1:12" x14ac:dyDescent="0.3">
      <c r="C291" s="52"/>
      <c r="D291" s="84"/>
      <c r="E291" s="84"/>
      <c r="F291" s="76"/>
      <c r="G291" s="76"/>
      <c r="H291" s="76"/>
      <c r="I291" s="76"/>
      <c r="J291" s="76"/>
    </row>
    <row r="292" spans="1:12" x14ac:dyDescent="0.3">
      <c r="B292" s="76"/>
      <c r="C292" s="52"/>
      <c r="D292" s="84"/>
      <c r="E292" s="84"/>
      <c r="F292" s="76"/>
      <c r="G292" s="76"/>
      <c r="H292" s="76"/>
      <c r="I292" s="76"/>
      <c r="J292" s="76"/>
    </row>
    <row r="293" spans="1:12" x14ac:dyDescent="0.3">
      <c r="C293" s="52"/>
      <c r="D293" s="84"/>
      <c r="E293" s="84"/>
      <c r="F293" s="76"/>
      <c r="G293" s="76"/>
      <c r="H293" s="76"/>
      <c r="I293" s="76"/>
      <c r="J293" s="76"/>
    </row>
    <row r="294" spans="1:12" x14ac:dyDescent="0.3">
      <c r="A294" s="46"/>
      <c r="B294" s="46"/>
      <c r="C294" s="52"/>
      <c r="D294" s="84"/>
      <c r="E294" s="84"/>
      <c r="F294" s="84"/>
      <c r="G294" s="84"/>
      <c r="H294" s="84"/>
      <c r="I294" s="84"/>
      <c r="J294" s="84"/>
      <c r="K294" s="46"/>
      <c r="L294" s="46"/>
    </row>
    <row r="295" spans="1:12" x14ac:dyDescent="0.3">
      <c r="C295" s="52"/>
      <c r="D295" s="84"/>
      <c r="E295" s="84"/>
      <c r="F295" s="76"/>
      <c r="G295" s="76"/>
      <c r="H295" s="76"/>
      <c r="I295" s="76"/>
      <c r="J295" s="76"/>
    </row>
    <row r="296" spans="1:12" x14ac:dyDescent="0.3">
      <c r="C296" s="52"/>
      <c r="D296" s="84"/>
      <c r="E296" s="84"/>
      <c r="F296" s="76"/>
      <c r="G296" s="76"/>
      <c r="H296" s="76"/>
      <c r="I296" s="76"/>
      <c r="J296" s="76"/>
    </row>
    <row r="297" spans="1:12" x14ac:dyDescent="0.3">
      <c r="A297" s="46"/>
      <c r="C297" s="52"/>
      <c r="D297" s="84"/>
      <c r="E297" s="84"/>
      <c r="F297" s="76"/>
      <c r="G297" s="76"/>
      <c r="H297" s="76"/>
      <c r="I297" s="76"/>
      <c r="J297" s="76"/>
    </row>
    <row r="298" spans="1:12" x14ac:dyDescent="0.3">
      <c r="C298" s="52"/>
      <c r="D298" s="84"/>
      <c r="E298" s="84"/>
      <c r="F298" s="76"/>
      <c r="G298" s="76"/>
      <c r="H298" s="76"/>
      <c r="I298" s="76"/>
      <c r="J298" s="76"/>
    </row>
    <row r="299" spans="1:12" x14ac:dyDescent="0.3">
      <c r="F299" s="76"/>
      <c r="G299" s="76"/>
      <c r="H299" s="76"/>
      <c r="I299" s="76"/>
      <c r="J299" s="76"/>
    </row>
    <row r="300" spans="1:12" x14ac:dyDescent="0.3">
      <c r="C300" s="52"/>
      <c r="D300" s="84"/>
      <c r="E300" s="84"/>
      <c r="F300" s="76"/>
      <c r="G300" s="76"/>
      <c r="H300" s="76"/>
      <c r="I300" s="76"/>
      <c r="J300" s="76"/>
    </row>
    <row r="301" spans="1:12" x14ac:dyDescent="0.3">
      <c r="C301" s="52"/>
      <c r="D301" s="84"/>
      <c r="E301" s="84"/>
      <c r="F301" s="76"/>
      <c r="G301" s="76"/>
      <c r="H301" s="76"/>
      <c r="I301" s="76"/>
      <c r="J301" s="76"/>
    </row>
    <row r="302" spans="1:12" x14ac:dyDescent="0.3">
      <c r="C302" s="52"/>
      <c r="D302" s="84"/>
      <c r="E302" s="84"/>
      <c r="F302" s="76"/>
      <c r="G302" s="76"/>
      <c r="H302" s="76"/>
      <c r="I302" s="76"/>
      <c r="J302" s="76"/>
    </row>
    <row r="303" spans="1:12" x14ac:dyDescent="0.3">
      <c r="C303" s="52"/>
      <c r="D303" s="84"/>
      <c r="E303" s="84"/>
      <c r="F303" s="76"/>
      <c r="G303" s="76"/>
      <c r="H303" s="76"/>
      <c r="I303" s="76"/>
      <c r="J303" s="76"/>
    </row>
    <row r="304" spans="1:12" x14ac:dyDescent="0.3">
      <c r="C304" s="52"/>
      <c r="D304" s="84"/>
      <c r="E304" s="84"/>
      <c r="F304" s="76"/>
      <c r="G304" s="76"/>
      <c r="H304" s="76"/>
      <c r="I304" s="76"/>
      <c r="J304" s="76"/>
    </row>
    <row r="305" spans="3:10" x14ac:dyDescent="0.3">
      <c r="C305" s="52"/>
      <c r="D305" s="84"/>
      <c r="E305" s="84"/>
      <c r="F305" s="76"/>
      <c r="G305" s="76"/>
      <c r="H305" s="76"/>
      <c r="I305" s="84"/>
      <c r="J305" s="84"/>
    </row>
    <row r="306" spans="3:10" x14ac:dyDescent="0.3">
      <c r="C306" s="52"/>
      <c r="D306" s="84"/>
      <c r="E306" s="84"/>
      <c r="F306" s="76"/>
      <c r="G306" s="76"/>
      <c r="H306" s="76"/>
      <c r="I306" s="76"/>
      <c r="J306" s="76"/>
    </row>
    <row r="307" spans="3:10" x14ac:dyDescent="0.3">
      <c r="C307" s="52"/>
      <c r="D307" s="84"/>
      <c r="E307" s="84"/>
      <c r="F307" s="76"/>
      <c r="G307" s="76"/>
      <c r="H307" s="76"/>
      <c r="I307" s="76"/>
      <c r="J307" s="76"/>
    </row>
    <row r="308" spans="3:10" x14ac:dyDescent="0.3">
      <c r="C308" s="52"/>
      <c r="D308" s="84"/>
      <c r="E308" s="84"/>
      <c r="F308" s="76"/>
      <c r="G308" s="76"/>
      <c r="H308" s="76"/>
      <c r="I308" s="76"/>
      <c r="J308" s="76"/>
    </row>
    <row r="309" spans="3:10" x14ac:dyDescent="0.3">
      <c r="C309" s="52"/>
      <c r="D309" s="84"/>
      <c r="E309" s="84"/>
      <c r="F309" s="76"/>
      <c r="G309" s="76"/>
      <c r="H309" s="76"/>
      <c r="I309" s="76"/>
      <c r="J309" s="76"/>
    </row>
    <row r="310" spans="3:10" x14ac:dyDescent="0.3">
      <c r="C310" s="52"/>
      <c r="D310" s="84"/>
      <c r="E310" s="84"/>
      <c r="F310" s="76"/>
      <c r="G310" s="76"/>
      <c r="H310" s="76"/>
      <c r="I310" s="76"/>
      <c r="J310" s="76"/>
    </row>
    <row r="311" spans="3:10" x14ac:dyDescent="0.3">
      <c r="C311" s="52"/>
      <c r="D311" s="84"/>
      <c r="E311" s="84"/>
      <c r="F311" s="76"/>
      <c r="G311" s="76"/>
      <c r="H311" s="76"/>
      <c r="I311" s="84"/>
      <c r="J311" s="84"/>
    </row>
    <row r="312" spans="3:10" x14ac:dyDescent="0.3">
      <c r="C312" s="52"/>
      <c r="D312" s="84"/>
      <c r="E312" s="84"/>
      <c r="F312" s="76"/>
      <c r="G312" s="76"/>
      <c r="H312" s="76"/>
      <c r="I312" s="76"/>
      <c r="J312" s="76"/>
    </row>
    <row r="313" spans="3:10" x14ac:dyDescent="0.3">
      <c r="C313" s="52"/>
      <c r="D313" s="84"/>
      <c r="E313" s="84"/>
      <c r="F313" s="76"/>
      <c r="G313" s="76"/>
      <c r="H313" s="76"/>
      <c r="I313" s="76"/>
      <c r="J313" s="76"/>
    </row>
    <row r="314" spans="3:10" x14ac:dyDescent="0.3">
      <c r="C314" s="52"/>
      <c r="D314" s="84"/>
      <c r="E314" s="84"/>
      <c r="F314" s="76"/>
      <c r="G314" s="76"/>
      <c r="H314" s="76"/>
      <c r="I314" s="76"/>
      <c r="J314" s="76"/>
    </row>
    <row r="315" spans="3:10" x14ac:dyDescent="0.3">
      <c r="C315" s="52"/>
      <c r="D315" s="84"/>
      <c r="E315" s="84"/>
      <c r="F315" s="76"/>
      <c r="G315" s="76"/>
      <c r="H315" s="76"/>
      <c r="I315" s="76"/>
      <c r="J315" s="76"/>
    </row>
    <row r="316" spans="3:10" x14ac:dyDescent="0.3">
      <c r="C316" s="52"/>
      <c r="D316" s="84"/>
      <c r="E316" s="84"/>
      <c r="F316" s="76"/>
      <c r="G316" s="76"/>
      <c r="H316" s="76"/>
      <c r="I316" s="76"/>
      <c r="J316" s="76"/>
    </row>
    <row r="317" spans="3:10" x14ac:dyDescent="0.3">
      <c r="C317" s="52"/>
      <c r="D317" s="84"/>
      <c r="E317" s="84"/>
      <c r="F317" s="76"/>
      <c r="G317" s="76"/>
      <c r="H317" s="76"/>
      <c r="I317" s="76"/>
      <c r="J317" s="76"/>
    </row>
    <row r="318" spans="3:10" x14ac:dyDescent="0.3">
      <c r="C318" s="52"/>
      <c r="D318" s="84"/>
      <c r="E318" s="84"/>
      <c r="F318" s="76"/>
      <c r="G318" s="76"/>
      <c r="H318" s="76"/>
      <c r="I318" s="76"/>
      <c r="J318" s="76"/>
    </row>
    <row r="319" spans="3:10" x14ac:dyDescent="0.3">
      <c r="C319" s="52"/>
      <c r="D319" s="84"/>
      <c r="E319" s="84"/>
      <c r="F319" s="76"/>
      <c r="G319" s="76"/>
      <c r="H319" s="76"/>
      <c r="I319" s="76"/>
      <c r="J319" s="76"/>
    </row>
    <row r="320" spans="3:10" x14ac:dyDescent="0.3">
      <c r="C320" s="52"/>
      <c r="D320" s="84"/>
      <c r="E320" s="84"/>
      <c r="F320" s="76"/>
      <c r="G320" s="76"/>
      <c r="H320" s="76"/>
      <c r="I320" s="76"/>
      <c r="J320" s="76"/>
    </row>
    <row r="321" spans="3:10" x14ac:dyDescent="0.3">
      <c r="C321" s="52"/>
      <c r="D321" s="84"/>
      <c r="E321" s="84"/>
      <c r="F321" s="76"/>
      <c r="G321" s="76"/>
      <c r="H321" s="76"/>
      <c r="I321" s="76"/>
      <c r="J321" s="76"/>
    </row>
    <row r="322" spans="3:10" x14ac:dyDescent="0.3">
      <c r="C322" s="52"/>
      <c r="D322" s="84"/>
      <c r="E322" s="84"/>
      <c r="F322" s="76"/>
      <c r="G322" s="76"/>
      <c r="H322" s="76"/>
      <c r="I322" s="76"/>
      <c r="J322" s="76"/>
    </row>
    <row r="323" spans="3:10" x14ac:dyDescent="0.3">
      <c r="C323" s="52"/>
      <c r="D323" s="84"/>
      <c r="E323" s="84"/>
      <c r="F323" s="76"/>
      <c r="G323" s="76"/>
      <c r="H323" s="76"/>
      <c r="I323" s="76"/>
      <c r="J323" s="76"/>
    </row>
    <row r="324" spans="3:10" x14ac:dyDescent="0.3">
      <c r="C324" s="52"/>
      <c r="D324" s="84"/>
      <c r="E324" s="84"/>
      <c r="F324" s="76"/>
      <c r="G324" s="76"/>
      <c r="H324" s="76"/>
      <c r="I324" s="76"/>
      <c r="J324" s="76"/>
    </row>
    <row r="325" spans="3:10" x14ac:dyDescent="0.3">
      <c r="C325" s="52"/>
      <c r="D325" s="84"/>
      <c r="E325" s="84"/>
      <c r="F325" s="76"/>
      <c r="G325" s="76"/>
      <c r="H325" s="76"/>
      <c r="I325" s="76"/>
      <c r="J325" s="76"/>
    </row>
    <row r="326" spans="3:10" x14ac:dyDescent="0.3">
      <c r="C326" s="52"/>
      <c r="D326" s="84"/>
      <c r="E326" s="84"/>
      <c r="F326" s="76"/>
      <c r="G326" s="76"/>
      <c r="H326" s="76"/>
      <c r="I326" s="76"/>
      <c r="J326" s="76"/>
    </row>
    <row r="327" spans="3:10" x14ac:dyDescent="0.3">
      <c r="C327" s="52"/>
      <c r="D327" s="84"/>
      <c r="E327" s="84"/>
      <c r="F327" s="76"/>
      <c r="G327" s="76"/>
      <c r="H327" s="76"/>
      <c r="I327" s="76"/>
      <c r="J327" s="76"/>
    </row>
    <row r="328" spans="3:10" x14ac:dyDescent="0.3">
      <c r="C328" s="52"/>
      <c r="D328" s="84"/>
      <c r="E328" s="84"/>
      <c r="F328" s="76"/>
      <c r="G328" s="76"/>
      <c r="H328" s="76"/>
      <c r="I328" s="76"/>
      <c r="J328" s="76"/>
    </row>
    <row r="329" spans="3:10" x14ac:dyDescent="0.3">
      <c r="C329" s="52"/>
      <c r="D329" s="84"/>
      <c r="E329" s="84"/>
      <c r="F329" s="76"/>
      <c r="G329" s="76"/>
      <c r="H329" s="76"/>
      <c r="I329" s="76"/>
      <c r="J329" s="76"/>
    </row>
    <row r="330" spans="3:10" x14ac:dyDescent="0.3">
      <c r="C330" s="52"/>
      <c r="D330" s="84"/>
      <c r="E330" s="84"/>
      <c r="F330" s="76"/>
      <c r="G330" s="76"/>
      <c r="H330" s="76"/>
      <c r="I330" s="76"/>
      <c r="J330" s="76"/>
    </row>
    <row r="331" spans="3:10" x14ac:dyDescent="0.3">
      <c r="C331" s="52"/>
      <c r="D331" s="84"/>
      <c r="E331" s="84"/>
      <c r="F331" s="76"/>
      <c r="G331" s="76"/>
      <c r="H331" s="76"/>
      <c r="I331" s="76"/>
      <c r="J331" s="76"/>
    </row>
    <row r="332" spans="3:10" x14ac:dyDescent="0.3">
      <c r="C332" s="52"/>
      <c r="D332" s="84"/>
      <c r="E332" s="84"/>
      <c r="F332" s="76"/>
      <c r="G332" s="76"/>
      <c r="H332" s="76"/>
      <c r="I332" s="76"/>
      <c r="J332" s="76"/>
    </row>
    <row r="333" spans="3:10" x14ac:dyDescent="0.3">
      <c r="C333" s="52"/>
      <c r="D333" s="84"/>
      <c r="E333" s="84"/>
      <c r="F333" s="76"/>
      <c r="G333" s="76"/>
      <c r="H333" s="76"/>
      <c r="I333" s="76"/>
      <c r="J333" s="76"/>
    </row>
    <row r="334" spans="3:10" x14ac:dyDescent="0.3">
      <c r="C334" s="52"/>
      <c r="D334" s="84"/>
      <c r="E334" s="84"/>
      <c r="F334" s="76"/>
      <c r="G334" s="76"/>
      <c r="H334" s="76"/>
      <c r="I334" s="76"/>
      <c r="J334" s="76"/>
    </row>
    <row r="335" spans="3:10" x14ac:dyDescent="0.3">
      <c r="C335" s="52"/>
      <c r="D335" s="84"/>
      <c r="E335" s="84"/>
      <c r="F335" s="76"/>
      <c r="G335" s="76"/>
      <c r="H335" s="76"/>
      <c r="I335" s="76"/>
      <c r="J335" s="76"/>
    </row>
    <row r="336" spans="3:10" x14ac:dyDescent="0.3">
      <c r="C336" s="52"/>
      <c r="D336" s="84"/>
      <c r="E336" s="84"/>
      <c r="F336" s="76"/>
      <c r="G336" s="76"/>
      <c r="H336" s="76"/>
      <c r="I336" s="76"/>
      <c r="J336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4E10-9934-4F15-B5E3-D7AFE2093E16}">
  <dimension ref="A1:AT144"/>
  <sheetViews>
    <sheetView tabSelected="1" workbookViewId="0">
      <pane ySplit="6" topLeftCell="A28" activePane="bottomLeft" state="frozen"/>
      <selection pane="bottomLeft" activeCell="I45" sqref="I45"/>
    </sheetView>
  </sheetViews>
  <sheetFormatPr defaultRowHeight="13.8" x14ac:dyDescent="0.25"/>
  <cols>
    <col min="1" max="1" width="12.77734375" style="128" bestFit="1" customWidth="1"/>
    <col min="2" max="2" width="9.44140625" style="128" customWidth="1"/>
    <col min="3" max="3" width="31" style="128" bestFit="1" customWidth="1"/>
    <col min="4" max="4" width="13.5546875" style="128" customWidth="1"/>
    <col min="5" max="5" width="10.109375" style="128" bestFit="1" customWidth="1"/>
    <col min="6" max="6" width="14.21875" style="128" bestFit="1" customWidth="1"/>
    <col min="7" max="7" width="11.77734375" style="128" bestFit="1" customWidth="1"/>
    <col min="8" max="8" width="13.109375" style="128" bestFit="1" customWidth="1"/>
    <col min="9" max="9" width="13.33203125" style="128" customWidth="1"/>
    <col min="10" max="10" width="37.5546875" style="128" bestFit="1" customWidth="1"/>
    <col min="11" max="16384" width="8.88671875" style="128"/>
  </cols>
  <sheetData>
    <row r="1" spans="1:46" ht="20.399999999999999" customHeight="1" x14ac:dyDescent="0.25">
      <c r="A1" s="296" t="s">
        <v>0</v>
      </c>
      <c r="B1" s="296"/>
      <c r="C1" s="296"/>
      <c r="D1" s="125"/>
      <c r="E1" s="125"/>
      <c r="F1" s="124"/>
      <c r="G1" s="125"/>
      <c r="H1" s="125"/>
      <c r="I1" s="125"/>
      <c r="J1" s="125"/>
      <c r="K1" s="126"/>
      <c r="L1" s="125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5"/>
      <c r="AN1" s="125"/>
      <c r="AO1" s="125"/>
      <c r="AP1" s="125"/>
      <c r="AQ1" s="125"/>
      <c r="AR1" s="125"/>
      <c r="AS1" s="125"/>
      <c r="AT1" s="125"/>
    </row>
    <row r="2" spans="1:46" x14ac:dyDescent="0.25">
      <c r="A2" s="129"/>
      <c r="B2" s="130"/>
      <c r="C2" s="131"/>
      <c r="D2" s="131"/>
      <c r="E2" s="131"/>
      <c r="F2" s="132"/>
      <c r="G2" s="133"/>
      <c r="H2" s="133"/>
      <c r="I2" s="130"/>
      <c r="J2" s="129"/>
      <c r="K2" s="129"/>
      <c r="L2" s="131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31"/>
      <c r="AN2" s="131"/>
      <c r="AO2" s="131"/>
      <c r="AP2" s="131"/>
      <c r="AQ2" s="131"/>
      <c r="AR2" s="131"/>
      <c r="AS2" s="131"/>
      <c r="AT2" s="131"/>
    </row>
    <row r="3" spans="1:46" x14ac:dyDescent="0.25">
      <c r="A3" s="125"/>
      <c r="B3" s="125"/>
      <c r="C3" s="125"/>
      <c r="D3" s="125"/>
      <c r="E3" s="125"/>
      <c r="F3" s="124"/>
      <c r="G3" s="125"/>
      <c r="H3" s="125"/>
      <c r="I3" s="134"/>
      <c r="J3" s="134"/>
      <c r="K3" s="134"/>
      <c r="L3" s="134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34"/>
      <c r="AN3" s="134"/>
      <c r="AO3" s="134"/>
      <c r="AP3" s="134"/>
      <c r="AQ3" s="134"/>
      <c r="AR3" s="134"/>
      <c r="AS3" s="134"/>
      <c r="AT3" s="134"/>
    </row>
    <row r="4" spans="1:46" ht="27.6" x14ac:dyDescent="0.25">
      <c r="A4" s="135" t="s">
        <v>45</v>
      </c>
      <c r="B4" s="136"/>
      <c r="C4" s="136"/>
      <c r="D4" s="136" t="s">
        <v>46</v>
      </c>
      <c r="E4" s="136" t="s">
        <v>47</v>
      </c>
      <c r="F4" s="135" t="s">
        <v>47</v>
      </c>
      <c r="G4" s="136" t="s">
        <v>45</v>
      </c>
      <c r="H4" s="136" t="s">
        <v>48</v>
      </c>
      <c r="I4" s="137" t="s">
        <v>240</v>
      </c>
      <c r="J4" s="138" t="s">
        <v>49</v>
      </c>
      <c r="K4" s="134"/>
      <c r="L4" s="134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34"/>
      <c r="AN4" s="134"/>
      <c r="AO4" s="134"/>
      <c r="AP4" s="134"/>
      <c r="AQ4" s="134"/>
      <c r="AR4" s="134"/>
      <c r="AS4" s="134"/>
      <c r="AT4" s="134"/>
    </row>
    <row r="5" spans="1:46" x14ac:dyDescent="0.25">
      <c r="A5" s="135"/>
      <c r="B5" s="136"/>
      <c r="C5" s="136"/>
      <c r="D5" s="136"/>
      <c r="E5" s="136" t="s">
        <v>50</v>
      </c>
      <c r="F5" s="135" t="s">
        <v>51</v>
      </c>
      <c r="G5" s="136" t="s">
        <v>52</v>
      </c>
      <c r="H5" s="139"/>
      <c r="I5" s="140"/>
      <c r="J5" s="134"/>
      <c r="K5" s="134"/>
      <c r="L5" s="134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34"/>
      <c r="AN5" s="134"/>
      <c r="AO5" s="134"/>
      <c r="AP5" s="134"/>
      <c r="AQ5" s="134"/>
      <c r="AR5" s="134"/>
      <c r="AS5" s="134"/>
      <c r="AT5" s="134"/>
    </row>
    <row r="6" spans="1:46" x14ac:dyDescent="0.25">
      <c r="A6" s="141" t="s">
        <v>242</v>
      </c>
      <c r="B6" s="141"/>
      <c r="C6" s="141"/>
      <c r="D6" s="141" t="s">
        <v>241</v>
      </c>
      <c r="E6" s="141" t="s">
        <v>241</v>
      </c>
      <c r="F6" s="135" t="s">
        <v>52</v>
      </c>
      <c r="G6" s="141"/>
      <c r="H6" s="141"/>
      <c r="I6" s="140"/>
      <c r="J6" s="134"/>
      <c r="K6" s="134"/>
      <c r="L6" s="134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34"/>
      <c r="AN6" s="134"/>
      <c r="AO6" s="134"/>
      <c r="AP6" s="134"/>
      <c r="AQ6" s="134"/>
      <c r="AR6" s="134"/>
      <c r="AS6" s="134"/>
      <c r="AT6" s="134"/>
    </row>
    <row r="7" spans="1:46" x14ac:dyDescent="0.25">
      <c r="A7" s="136" t="s">
        <v>30</v>
      </c>
      <c r="B7" s="142" t="s">
        <v>1</v>
      </c>
      <c r="C7" s="136"/>
      <c r="D7" s="136" t="s">
        <v>30</v>
      </c>
      <c r="E7" s="136"/>
      <c r="F7" s="135" t="s">
        <v>30</v>
      </c>
      <c r="G7" s="135" t="s">
        <v>30</v>
      </c>
      <c r="H7" s="135" t="s">
        <v>30</v>
      </c>
      <c r="I7" s="140"/>
      <c r="J7" s="134"/>
      <c r="K7" s="134"/>
      <c r="L7" s="134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34"/>
      <c r="AN7" s="134"/>
      <c r="AO7" s="134"/>
      <c r="AP7" s="134"/>
      <c r="AQ7" s="134"/>
      <c r="AR7" s="134"/>
      <c r="AS7" s="134"/>
      <c r="AT7" s="134"/>
    </row>
    <row r="8" spans="1:46" x14ac:dyDescent="0.25">
      <c r="A8" s="143"/>
      <c r="B8" s="143" t="s">
        <v>53</v>
      </c>
      <c r="C8" s="144"/>
      <c r="D8" s="143"/>
      <c r="E8" s="144"/>
      <c r="F8" s="145"/>
      <c r="G8" s="141"/>
      <c r="H8" s="141"/>
      <c r="I8" s="140"/>
      <c r="J8" s="134"/>
      <c r="K8" s="134"/>
      <c r="L8" s="134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34"/>
      <c r="AN8" s="134"/>
      <c r="AO8" s="134"/>
      <c r="AP8" s="134"/>
      <c r="AQ8" s="134"/>
      <c r="AR8" s="134"/>
      <c r="AS8" s="134"/>
      <c r="AT8" s="134"/>
    </row>
    <row r="9" spans="1:46" x14ac:dyDescent="0.25">
      <c r="A9" s="146"/>
      <c r="B9" s="143"/>
      <c r="C9" s="144" t="s">
        <v>10</v>
      </c>
      <c r="D9" s="147">
        <v>23000</v>
      </c>
      <c r="E9" s="148">
        <f>(D9-G9)</f>
        <v>12611.429999999998</v>
      </c>
      <c r="F9" s="148">
        <f>SUM(D9/12*12)</f>
        <v>23000</v>
      </c>
      <c r="G9" s="149">
        <f>('Expenditure 2026-2027'!I247)</f>
        <v>10388.570000000002</v>
      </c>
      <c r="H9" s="150"/>
      <c r="I9" s="147">
        <v>24000</v>
      </c>
      <c r="J9" s="134"/>
      <c r="K9" s="134"/>
      <c r="L9" s="151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34"/>
      <c r="AN9" s="134"/>
      <c r="AO9" s="134"/>
      <c r="AP9" s="134"/>
      <c r="AQ9" s="134"/>
      <c r="AR9" s="134"/>
      <c r="AS9" s="134"/>
      <c r="AT9" s="134"/>
    </row>
    <row r="10" spans="1:46" x14ac:dyDescent="0.25">
      <c r="A10" s="146"/>
      <c r="B10" s="143"/>
      <c r="C10" s="144"/>
      <c r="D10" s="147"/>
      <c r="E10" s="148"/>
      <c r="F10" s="148"/>
      <c r="G10" s="150"/>
      <c r="H10" s="150"/>
      <c r="I10" s="147"/>
      <c r="J10" s="134"/>
      <c r="K10" s="134"/>
      <c r="L10" s="151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34"/>
      <c r="AN10" s="134"/>
      <c r="AO10" s="134"/>
      <c r="AP10" s="134"/>
      <c r="AQ10" s="134"/>
      <c r="AR10" s="134"/>
      <c r="AS10" s="134"/>
      <c r="AT10" s="134"/>
    </row>
    <row r="11" spans="1:46" x14ac:dyDescent="0.25">
      <c r="A11" s="146"/>
      <c r="B11" s="143"/>
      <c r="C11" s="143" t="s">
        <v>54</v>
      </c>
      <c r="D11" s="147"/>
      <c r="E11" s="148"/>
      <c r="F11" s="148"/>
      <c r="G11" s="153"/>
      <c r="H11" s="150"/>
      <c r="I11" s="147"/>
      <c r="J11" s="134"/>
      <c r="K11" s="134"/>
      <c r="L11" s="151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34"/>
      <c r="AN11" s="134"/>
      <c r="AO11" s="134"/>
      <c r="AP11" s="134"/>
      <c r="AQ11" s="134"/>
      <c r="AR11" s="134"/>
      <c r="AS11" s="134"/>
      <c r="AT11" s="134"/>
    </row>
    <row r="12" spans="1:46" x14ac:dyDescent="0.25">
      <c r="A12" s="146">
        <v>855</v>
      </c>
      <c r="B12" s="143"/>
      <c r="C12" s="144" t="s">
        <v>31</v>
      </c>
      <c r="D12" s="147">
        <v>400</v>
      </c>
      <c r="E12" s="148">
        <f>D12-G12</f>
        <v>400</v>
      </c>
      <c r="F12" s="148">
        <f t="shared" ref="F12:F50" si="0">SUM(D12/12*12)</f>
        <v>400</v>
      </c>
      <c r="G12" s="150">
        <f>('Expenditure 2026-2027'!J247)</f>
        <v>0</v>
      </c>
      <c r="H12" s="150"/>
      <c r="I12" s="147">
        <v>0</v>
      </c>
      <c r="J12" s="134"/>
      <c r="K12" s="134"/>
      <c r="L12" s="151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34"/>
      <c r="AN12" s="134"/>
      <c r="AO12" s="134"/>
      <c r="AP12" s="134"/>
      <c r="AQ12" s="134"/>
      <c r="AR12" s="134"/>
      <c r="AS12" s="134"/>
      <c r="AT12" s="134"/>
    </row>
    <row r="13" spans="1:46" x14ac:dyDescent="0.25">
      <c r="A13" s="146"/>
      <c r="B13" s="143"/>
      <c r="C13" s="144" t="s">
        <v>55</v>
      </c>
      <c r="D13" s="147">
        <v>400</v>
      </c>
      <c r="E13" s="148">
        <f>D13-G13</f>
        <v>400</v>
      </c>
      <c r="F13" s="148">
        <f t="shared" si="0"/>
        <v>400</v>
      </c>
      <c r="G13" s="150"/>
      <c r="H13" s="150"/>
      <c r="I13" s="147">
        <v>400</v>
      </c>
      <c r="J13" s="134"/>
      <c r="K13" s="134"/>
      <c r="L13" s="151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34"/>
      <c r="AN13" s="134"/>
      <c r="AO13" s="134"/>
      <c r="AP13" s="134"/>
      <c r="AQ13" s="134"/>
      <c r="AR13" s="134"/>
      <c r="AS13" s="134"/>
      <c r="AT13" s="134"/>
    </row>
    <row r="14" spans="1:46" x14ac:dyDescent="0.25">
      <c r="A14" s="146"/>
      <c r="B14" s="143"/>
      <c r="C14" s="154"/>
      <c r="D14" s="147"/>
      <c r="E14" s="148"/>
      <c r="F14" s="148"/>
      <c r="G14" s="153"/>
      <c r="H14" s="150"/>
      <c r="I14" s="147"/>
      <c r="J14" s="134"/>
      <c r="K14" s="134"/>
      <c r="L14" s="151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34"/>
      <c r="AN14" s="134"/>
      <c r="AO14" s="134"/>
      <c r="AP14" s="134"/>
      <c r="AQ14" s="134"/>
      <c r="AR14" s="134"/>
      <c r="AS14" s="134"/>
      <c r="AT14" s="134"/>
    </row>
    <row r="15" spans="1:46" x14ac:dyDescent="0.25">
      <c r="A15" s="146"/>
      <c r="B15" s="143" t="s">
        <v>56</v>
      </c>
      <c r="C15" s="144"/>
      <c r="D15" s="147"/>
      <c r="E15" s="148"/>
      <c r="F15" s="148"/>
      <c r="G15" s="153"/>
      <c r="H15" s="150"/>
      <c r="I15" s="147"/>
      <c r="J15" s="134"/>
      <c r="K15" s="134"/>
      <c r="L15" s="151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34"/>
      <c r="AN15" s="134"/>
      <c r="AO15" s="134"/>
      <c r="AP15" s="134"/>
      <c r="AQ15" s="134"/>
      <c r="AR15" s="134"/>
      <c r="AS15" s="134"/>
      <c r="AT15" s="134"/>
    </row>
    <row r="16" spans="1:46" x14ac:dyDescent="0.25">
      <c r="A16" s="146">
        <v>1128.97</v>
      </c>
      <c r="B16" s="143"/>
      <c r="C16" s="144" t="s">
        <v>57</v>
      </c>
      <c r="D16" s="147">
        <v>1000</v>
      </c>
      <c r="E16" s="148">
        <f>(D16-G16)</f>
        <v>569.84000000000015</v>
      </c>
      <c r="F16" s="148">
        <f t="shared" si="0"/>
        <v>1000</v>
      </c>
      <c r="G16" s="150">
        <f>('Expenditure 2026-2027'!K247)</f>
        <v>430.15999999999985</v>
      </c>
      <c r="H16" s="150"/>
      <c r="I16" s="147">
        <v>800</v>
      </c>
      <c r="J16" s="134"/>
      <c r="K16" s="134"/>
      <c r="L16" s="151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34"/>
      <c r="AN16" s="134"/>
      <c r="AO16" s="134"/>
      <c r="AP16" s="134"/>
      <c r="AQ16" s="134"/>
      <c r="AR16" s="134"/>
      <c r="AS16" s="134"/>
      <c r="AT16" s="134"/>
    </row>
    <row r="17" spans="1:46" x14ac:dyDescent="0.25">
      <c r="A17" s="146">
        <v>3608.93</v>
      </c>
      <c r="B17" s="143"/>
      <c r="C17" s="144" t="s">
        <v>14</v>
      </c>
      <c r="D17" s="147">
        <v>4100</v>
      </c>
      <c r="E17" s="148">
        <f t="shared" ref="E17:E50" si="1">(D17-G17)</f>
        <v>4100</v>
      </c>
      <c r="F17" s="148">
        <f t="shared" si="0"/>
        <v>4100</v>
      </c>
      <c r="G17" s="150">
        <f>('Expenditure 2026-2027'!M247)</f>
        <v>0</v>
      </c>
      <c r="H17" s="150"/>
      <c r="I17" s="147">
        <v>4500</v>
      </c>
      <c r="J17" s="134"/>
      <c r="K17" s="131"/>
      <c r="L17" s="151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34"/>
      <c r="AN17" s="134"/>
      <c r="AO17" s="134"/>
      <c r="AP17" s="134"/>
      <c r="AQ17" s="134"/>
      <c r="AR17" s="134"/>
      <c r="AS17" s="134"/>
      <c r="AT17" s="134"/>
    </row>
    <row r="18" spans="1:46" x14ac:dyDescent="0.25">
      <c r="A18" s="146"/>
      <c r="B18" s="143"/>
      <c r="C18" s="144" t="s">
        <v>58</v>
      </c>
      <c r="D18" s="147"/>
      <c r="E18" s="148">
        <f t="shared" si="1"/>
        <v>0</v>
      </c>
      <c r="F18" s="148">
        <f t="shared" si="0"/>
        <v>0</v>
      </c>
      <c r="G18" s="150"/>
      <c r="H18" s="150"/>
      <c r="I18" s="147"/>
      <c r="J18" s="134"/>
      <c r="K18" s="134"/>
      <c r="L18" s="151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34"/>
      <c r="AN18" s="134"/>
      <c r="AO18" s="134"/>
      <c r="AP18" s="134"/>
      <c r="AQ18" s="134"/>
      <c r="AR18" s="134"/>
      <c r="AS18" s="134"/>
      <c r="AT18" s="134"/>
    </row>
    <row r="19" spans="1:46" x14ac:dyDescent="0.25">
      <c r="A19" s="146">
        <v>485.1</v>
      </c>
      <c r="B19" s="143"/>
      <c r="C19" s="144" t="s">
        <v>59</v>
      </c>
      <c r="D19" s="147">
        <v>700</v>
      </c>
      <c r="E19" s="148">
        <f t="shared" si="1"/>
        <v>536.5</v>
      </c>
      <c r="F19" s="148">
        <f t="shared" si="0"/>
        <v>700</v>
      </c>
      <c r="G19" s="150">
        <f>('Expenditure 2026-2027'!L247)</f>
        <v>163.5</v>
      </c>
      <c r="H19" s="150"/>
      <c r="I19" s="147">
        <v>600</v>
      </c>
      <c r="J19" s="134"/>
      <c r="K19" s="134"/>
      <c r="L19" s="151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34"/>
      <c r="AN19" s="134"/>
      <c r="AO19" s="134"/>
      <c r="AP19" s="134"/>
      <c r="AQ19" s="134"/>
      <c r="AR19" s="134"/>
      <c r="AS19" s="134"/>
      <c r="AT19" s="134"/>
    </row>
    <row r="20" spans="1:46" x14ac:dyDescent="0.25">
      <c r="A20" s="146">
        <v>290</v>
      </c>
      <c r="B20" s="143"/>
      <c r="C20" s="144" t="s">
        <v>60</v>
      </c>
      <c r="D20" s="147">
        <v>624</v>
      </c>
      <c r="E20" s="148">
        <f t="shared" si="1"/>
        <v>624</v>
      </c>
      <c r="F20" s="148">
        <f t="shared" si="0"/>
        <v>624</v>
      </c>
      <c r="G20" s="150">
        <f>('Expenditure 2026-2027'!W247)</f>
        <v>0</v>
      </c>
      <c r="H20" s="150"/>
      <c r="I20" s="147">
        <v>624</v>
      </c>
      <c r="J20" s="134"/>
      <c r="K20" s="134"/>
      <c r="L20" s="151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34"/>
      <c r="AN20" s="134"/>
      <c r="AO20" s="134"/>
      <c r="AP20" s="134"/>
      <c r="AQ20" s="134"/>
      <c r="AR20" s="134"/>
      <c r="AS20" s="134"/>
      <c r="AT20" s="134"/>
    </row>
    <row r="21" spans="1:46" x14ac:dyDescent="0.25">
      <c r="A21" s="146">
        <v>1829.62</v>
      </c>
      <c r="B21" s="143"/>
      <c r="C21" s="144" t="s">
        <v>61</v>
      </c>
      <c r="D21" s="147">
        <v>1800</v>
      </c>
      <c r="E21" s="148">
        <f t="shared" si="1"/>
        <v>457.55999999999995</v>
      </c>
      <c r="F21" s="148">
        <f t="shared" si="0"/>
        <v>1800</v>
      </c>
      <c r="G21" s="150">
        <f>('Expenditure 2026-2027'!O247)</f>
        <v>1342.44</v>
      </c>
      <c r="H21" s="150"/>
      <c r="I21" s="147">
        <v>1800</v>
      </c>
      <c r="J21" s="134"/>
      <c r="K21" s="134"/>
      <c r="L21" s="151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34"/>
      <c r="AN21" s="134"/>
      <c r="AO21" s="134"/>
      <c r="AP21" s="134"/>
      <c r="AQ21" s="134"/>
      <c r="AR21" s="134"/>
      <c r="AS21" s="134"/>
      <c r="AT21" s="134"/>
    </row>
    <row r="22" spans="1:46" x14ac:dyDescent="0.25">
      <c r="A22" s="146"/>
      <c r="B22" s="143"/>
      <c r="C22" s="144"/>
      <c r="D22" s="147"/>
      <c r="E22" s="148"/>
      <c r="F22" s="148"/>
      <c r="G22" s="153"/>
      <c r="H22" s="150"/>
      <c r="I22" s="147"/>
      <c r="J22" s="134"/>
      <c r="K22" s="134"/>
      <c r="L22" s="151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34"/>
      <c r="AN22" s="134"/>
      <c r="AO22" s="134"/>
      <c r="AP22" s="134"/>
      <c r="AQ22" s="134"/>
      <c r="AR22" s="134"/>
      <c r="AS22" s="134"/>
      <c r="AT22" s="134"/>
    </row>
    <row r="23" spans="1:46" x14ac:dyDescent="0.25">
      <c r="A23" s="146"/>
      <c r="B23" s="143" t="s">
        <v>62</v>
      </c>
      <c r="C23" s="144"/>
      <c r="D23" s="147"/>
      <c r="E23" s="148"/>
      <c r="F23" s="148"/>
      <c r="G23" s="153"/>
      <c r="H23" s="150"/>
      <c r="I23" s="147"/>
      <c r="J23" s="134"/>
      <c r="K23" s="134"/>
      <c r="L23" s="151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34"/>
      <c r="AN23" s="134"/>
      <c r="AO23" s="134"/>
      <c r="AP23" s="134"/>
      <c r="AQ23" s="134"/>
      <c r="AR23" s="134"/>
      <c r="AS23" s="134"/>
      <c r="AT23" s="134"/>
    </row>
    <row r="24" spans="1:46" x14ac:dyDescent="0.25">
      <c r="A24" s="146">
        <v>1450.31</v>
      </c>
      <c r="B24" s="143"/>
      <c r="C24" s="144" t="s">
        <v>63</v>
      </c>
      <c r="D24" s="147"/>
      <c r="E24" s="148">
        <f t="shared" si="1"/>
        <v>-2483.9</v>
      </c>
      <c r="F24" s="148">
        <f t="shared" si="0"/>
        <v>0</v>
      </c>
      <c r="G24" s="150">
        <f>('Expenditure 2026-2027'!S247)</f>
        <v>2483.9</v>
      </c>
      <c r="H24" s="150"/>
      <c r="I24" s="147"/>
      <c r="J24" s="134"/>
      <c r="K24" s="134"/>
      <c r="L24" s="151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34"/>
      <c r="AN24" s="134"/>
      <c r="AO24" s="134"/>
      <c r="AP24" s="134"/>
      <c r="AQ24" s="134"/>
      <c r="AR24" s="134"/>
      <c r="AS24" s="134"/>
      <c r="AT24" s="134"/>
    </row>
    <row r="25" spans="1:46" x14ac:dyDescent="0.25">
      <c r="A25" s="146">
        <v>11544.700000000003</v>
      </c>
      <c r="B25" s="143"/>
      <c r="C25" s="144" t="s">
        <v>64</v>
      </c>
      <c r="D25" s="147">
        <v>10500</v>
      </c>
      <c r="E25" s="148">
        <f t="shared" si="1"/>
        <v>5435.52</v>
      </c>
      <c r="F25" s="148">
        <f t="shared" si="0"/>
        <v>10500</v>
      </c>
      <c r="G25" s="150">
        <f>('Expenditure 2026-2027'!R247)</f>
        <v>5064.4799999999996</v>
      </c>
      <c r="H25" s="150"/>
      <c r="I25" s="147">
        <v>10500</v>
      </c>
      <c r="J25" s="134"/>
      <c r="K25" s="134"/>
      <c r="L25" s="151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34"/>
      <c r="AN25" s="134"/>
      <c r="AO25" s="134"/>
      <c r="AP25" s="134"/>
      <c r="AQ25" s="134"/>
      <c r="AR25" s="134"/>
      <c r="AS25" s="134"/>
      <c r="AT25" s="134"/>
    </row>
    <row r="26" spans="1:46" x14ac:dyDescent="0.25">
      <c r="A26" s="146">
        <v>8574.92</v>
      </c>
      <c r="B26" s="143"/>
      <c r="C26" s="144" t="s">
        <v>65</v>
      </c>
      <c r="D26" s="147">
        <v>9900</v>
      </c>
      <c r="E26" s="148">
        <f t="shared" si="1"/>
        <v>8272.119999999999</v>
      </c>
      <c r="F26" s="148">
        <f t="shared" si="0"/>
        <v>9900</v>
      </c>
      <c r="G26" s="150">
        <f>('Expenditure 2026-2027'!P247)</f>
        <v>1627.88</v>
      </c>
      <c r="H26" s="150"/>
      <c r="I26" s="147"/>
      <c r="J26" s="134"/>
      <c r="K26" s="134"/>
      <c r="L26" s="151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34"/>
      <c r="AN26" s="134"/>
      <c r="AO26" s="134"/>
      <c r="AP26" s="134"/>
      <c r="AQ26" s="134"/>
      <c r="AR26" s="134"/>
      <c r="AS26" s="134"/>
      <c r="AT26" s="134"/>
    </row>
    <row r="27" spans="1:46" x14ac:dyDescent="0.25">
      <c r="A27" s="146">
        <v>455</v>
      </c>
      <c r="B27" s="143"/>
      <c r="C27" s="144" t="s">
        <v>66</v>
      </c>
      <c r="D27" s="147">
        <v>5000</v>
      </c>
      <c r="E27" s="148">
        <f t="shared" si="1"/>
        <v>4676</v>
      </c>
      <c r="F27" s="148">
        <f t="shared" si="0"/>
        <v>5000</v>
      </c>
      <c r="G27" s="150">
        <f>('Expenditure 2026-2027'!T247)</f>
        <v>324</v>
      </c>
      <c r="H27" s="150"/>
      <c r="I27" s="147"/>
      <c r="J27" s="134"/>
      <c r="K27" s="134"/>
      <c r="L27" s="151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34"/>
      <c r="AN27" s="134"/>
      <c r="AO27" s="134"/>
      <c r="AP27" s="134"/>
      <c r="AQ27" s="134"/>
      <c r="AR27" s="134"/>
      <c r="AS27" s="134"/>
      <c r="AT27" s="134"/>
    </row>
    <row r="28" spans="1:46" x14ac:dyDescent="0.25">
      <c r="A28" s="153">
        <v>6467</v>
      </c>
      <c r="B28" s="143"/>
      <c r="C28" s="155" t="s">
        <v>67</v>
      </c>
      <c r="D28" s="147">
        <v>7000</v>
      </c>
      <c r="E28" s="148">
        <f t="shared" si="1"/>
        <v>-52.5</v>
      </c>
      <c r="F28" s="148">
        <f t="shared" si="0"/>
        <v>7000</v>
      </c>
      <c r="G28" s="150">
        <f>('Expenditure 2026-2027'!U247)</f>
        <v>7052.5</v>
      </c>
      <c r="H28" s="150"/>
      <c r="I28" s="147">
        <v>7250</v>
      </c>
      <c r="J28" s="134"/>
      <c r="K28" s="134"/>
      <c r="L28" s="151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34"/>
      <c r="AN28" s="134"/>
      <c r="AO28" s="134"/>
      <c r="AP28" s="134"/>
      <c r="AQ28" s="134"/>
      <c r="AR28" s="134"/>
      <c r="AS28" s="134"/>
      <c r="AT28" s="134"/>
    </row>
    <row r="29" spans="1:46" x14ac:dyDescent="0.25">
      <c r="A29" s="146"/>
      <c r="B29" s="143"/>
      <c r="C29" s="155" t="s">
        <v>68</v>
      </c>
      <c r="D29" s="147">
        <v>2500</v>
      </c>
      <c r="E29" s="148">
        <f t="shared" si="1"/>
        <v>140</v>
      </c>
      <c r="F29" s="148">
        <f t="shared" si="0"/>
        <v>2500</v>
      </c>
      <c r="G29" s="150">
        <f>('Expenditure 2026-2027'!AD247)</f>
        <v>2360</v>
      </c>
      <c r="H29" s="150"/>
      <c r="I29" s="147"/>
      <c r="J29" s="134"/>
      <c r="K29" s="134"/>
      <c r="L29" s="151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34"/>
      <c r="AN29" s="134"/>
      <c r="AO29" s="134"/>
      <c r="AP29" s="134"/>
      <c r="AQ29" s="134"/>
      <c r="AR29" s="134"/>
      <c r="AS29" s="134"/>
      <c r="AT29" s="134"/>
    </row>
    <row r="30" spans="1:46" x14ac:dyDescent="0.25">
      <c r="A30" s="146">
        <v>380</v>
      </c>
      <c r="B30" s="143"/>
      <c r="C30" s="155" t="s">
        <v>69</v>
      </c>
      <c r="D30" s="147">
        <v>500</v>
      </c>
      <c r="E30" s="148">
        <f t="shared" si="1"/>
        <v>250</v>
      </c>
      <c r="F30" s="148">
        <f t="shared" si="0"/>
        <v>500</v>
      </c>
      <c r="G30" s="150">
        <f>('Expenditure 2026-2027'!V247)</f>
        <v>250</v>
      </c>
      <c r="H30" s="150"/>
      <c r="I30" s="147">
        <v>500</v>
      </c>
      <c r="J30" s="134"/>
      <c r="K30" s="134"/>
      <c r="L30" s="151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34"/>
      <c r="AN30" s="134"/>
      <c r="AO30" s="134"/>
      <c r="AP30" s="134"/>
      <c r="AQ30" s="134"/>
      <c r="AR30" s="134"/>
      <c r="AS30" s="134"/>
      <c r="AT30" s="134"/>
    </row>
    <row r="31" spans="1:46" x14ac:dyDescent="0.25">
      <c r="A31" s="146">
        <v>0</v>
      </c>
      <c r="B31" s="143"/>
      <c r="C31" s="155" t="s">
        <v>70</v>
      </c>
      <c r="D31" s="147">
        <v>250</v>
      </c>
      <c r="E31" s="148">
        <f t="shared" si="1"/>
        <v>250</v>
      </c>
      <c r="F31" s="148">
        <f t="shared" si="0"/>
        <v>250</v>
      </c>
      <c r="G31" s="150">
        <f>('Expenditure 2026-2027'!AC247)</f>
        <v>0</v>
      </c>
      <c r="H31" s="150"/>
      <c r="I31" s="147">
        <v>250</v>
      </c>
      <c r="J31" s="134"/>
      <c r="K31" s="134"/>
      <c r="L31" s="151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34"/>
      <c r="AN31" s="134"/>
      <c r="AO31" s="134"/>
      <c r="AP31" s="134"/>
      <c r="AQ31" s="134"/>
      <c r="AR31" s="134"/>
      <c r="AS31" s="134"/>
      <c r="AT31" s="134"/>
    </row>
    <row r="32" spans="1:46" ht="27.6" x14ac:dyDescent="0.25">
      <c r="A32" s="146">
        <v>0</v>
      </c>
      <c r="B32" s="143"/>
      <c r="C32" s="155" t="s">
        <v>71</v>
      </c>
      <c r="D32" s="147">
        <v>2000</v>
      </c>
      <c r="E32" s="148">
        <f t="shared" si="1"/>
        <v>2000</v>
      </c>
      <c r="F32" s="148">
        <f t="shared" si="0"/>
        <v>2000</v>
      </c>
      <c r="G32" s="150"/>
      <c r="H32" s="150"/>
      <c r="I32" s="147">
        <v>1000</v>
      </c>
      <c r="J32" s="134"/>
      <c r="K32" s="134"/>
      <c r="L32" s="151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34"/>
      <c r="AN32" s="134"/>
      <c r="AO32" s="134"/>
      <c r="AP32" s="134"/>
      <c r="AQ32" s="134"/>
      <c r="AR32" s="134"/>
      <c r="AS32" s="134"/>
      <c r="AT32" s="134"/>
    </row>
    <row r="33" spans="1:46" x14ac:dyDescent="0.25">
      <c r="A33" s="146">
        <v>0</v>
      </c>
      <c r="B33" s="143"/>
      <c r="C33" s="144" t="s">
        <v>72</v>
      </c>
      <c r="D33" s="147">
        <v>450</v>
      </c>
      <c r="E33" s="148">
        <f t="shared" si="1"/>
        <v>450</v>
      </c>
      <c r="F33" s="148">
        <f t="shared" si="0"/>
        <v>450</v>
      </c>
      <c r="G33" s="150"/>
      <c r="H33" s="150"/>
      <c r="I33" s="147"/>
      <c r="J33" s="134"/>
      <c r="K33" s="134"/>
      <c r="L33" s="151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34"/>
      <c r="AN33" s="134"/>
      <c r="AO33" s="134"/>
      <c r="AP33" s="134"/>
      <c r="AQ33" s="134"/>
      <c r="AR33" s="134"/>
      <c r="AS33" s="134"/>
      <c r="AT33" s="134"/>
    </row>
    <row r="34" spans="1:46" x14ac:dyDescent="0.25">
      <c r="A34" s="146">
        <v>639.19999999999993</v>
      </c>
      <c r="B34" s="143"/>
      <c r="C34" s="144" t="s">
        <v>73</v>
      </c>
      <c r="D34" s="147">
        <v>1000</v>
      </c>
      <c r="E34" s="148">
        <f t="shared" si="1"/>
        <v>917.64</v>
      </c>
      <c r="F34" s="148">
        <f t="shared" si="0"/>
        <v>1000</v>
      </c>
      <c r="G34" s="150">
        <f>('Expenditure 2026-2027'!Q247)</f>
        <v>82.36</v>
      </c>
      <c r="H34" s="150"/>
      <c r="I34" s="147"/>
      <c r="J34" s="134"/>
      <c r="K34" s="134"/>
      <c r="L34" s="151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34"/>
      <c r="AN34" s="134"/>
      <c r="AO34" s="134"/>
      <c r="AP34" s="134"/>
      <c r="AQ34" s="134"/>
      <c r="AR34" s="134"/>
      <c r="AS34" s="134"/>
      <c r="AT34" s="134"/>
    </row>
    <row r="35" spans="1:46" x14ac:dyDescent="0.25">
      <c r="A35" s="146"/>
      <c r="B35" s="143"/>
      <c r="C35" s="144" t="s">
        <v>74</v>
      </c>
      <c r="D35" s="147"/>
      <c r="E35" s="148"/>
      <c r="F35" s="148"/>
      <c r="G35" s="150"/>
      <c r="H35" s="150"/>
      <c r="I35" s="147"/>
      <c r="J35" s="134"/>
      <c r="K35" s="134"/>
      <c r="L35" s="151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34"/>
      <c r="AN35" s="134"/>
      <c r="AO35" s="134"/>
      <c r="AP35" s="134"/>
      <c r="AQ35" s="134"/>
      <c r="AR35" s="134"/>
      <c r="AS35" s="134"/>
      <c r="AT35" s="134"/>
    </row>
    <row r="36" spans="1:46" x14ac:dyDescent="0.25">
      <c r="A36" s="146"/>
      <c r="B36" s="143"/>
      <c r="C36" s="154"/>
      <c r="D36" s="147"/>
      <c r="E36" s="148"/>
      <c r="F36" s="148"/>
      <c r="G36" s="153"/>
      <c r="H36" s="150"/>
      <c r="I36" s="147"/>
      <c r="J36" s="134"/>
      <c r="K36" s="134"/>
      <c r="L36" s="151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34"/>
      <c r="AN36" s="134"/>
      <c r="AO36" s="134"/>
      <c r="AP36" s="134"/>
      <c r="AQ36" s="134"/>
      <c r="AR36" s="134"/>
      <c r="AS36" s="134"/>
      <c r="AT36" s="134"/>
    </row>
    <row r="37" spans="1:46" x14ac:dyDescent="0.25">
      <c r="A37" s="146"/>
      <c r="B37" s="143" t="s">
        <v>76</v>
      </c>
      <c r="C37" s="144"/>
      <c r="D37" s="147"/>
      <c r="E37" s="148"/>
      <c r="F37" s="148"/>
      <c r="G37" s="153"/>
      <c r="H37" s="150"/>
      <c r="I37" s="147"/>
      <c r="J37" s="134"/>
      <c r="K37" s="134"/>
      <c r="L37" s="151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34"/>
      <c r="AN37" s="134"/>
      <c r="AO37" s="134"/>
      <c r="AP37" s="134"/>
      <c r="AQ37" s="134"/>
      <c r="AR37" s="134"/>
      <c r="AS37" s="134"/>
      <c r="AT37" s="134"/>
    </row>
    <row r="38" spans="1:46" x14ac:dyDescent="0.25">
      <c r="A38" s="156">
        <v>30622.82</v>
      </c>
      <c r="B38" s="143"/>
      <c r="C38" s="144" t="s">
        <v>27</v>
      </c>
      <c r="D38" s="147">
        <v>10000</v>
      </c>
      <c r="E38" s="148">
        <v>0</v>
      </c>
      <c r="F38" s="148">
        <f t="shared" si="0"/>
        <v>10000</v>
      </c>
      <c r="G38" s="150">
        <f>('Expenditure 2026-2027'!AA247)</f>
        <v>0</v>
      </c>
      <c r="H38" s="150"/>
      <c r="I38" s="147"/>
      <c r="J38" s="134"/>
      <c r="K38" s="134"/>
      <c r="L38" s="151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34"/>
      <c r="AN38" s="134"/>
      <c r="AO38" s="134"/>
      <c r="AP38" s="134"/>
      <c r="AQ38" s="134"/>
      <c r="AR38" s="134"/>
      <c r="AS38" s="134"/>
      <c r="AT38" s="134"/>
    </row>
    <row r="39" spans="1:46" x14ac:dyDescent="0.25">
      <c r="A39" s="156">
        <v>2088</v>
      </c>
      <c r="B39" s="143"/>
      <c r="C39" s="144" t="s">
        <v>26</v>
      </c>
      <c r="D39" s="147">
        <v>5000</v>
      </c>
      <c r="E39" s="148">
        <f t="shared" si="1"/>
        <v>3440</v>
      </c>
      <c r="F39" s="148">
        <f t="shared" si="0"/>
        <v>5000</v>
      </c>
      <c r="G39" s="150">
        <f>('Expenditure 2026-2027'!Z247)</f>
        <v>1560</v>
      </c>
      <c r="H39" s="150"/>
      <c r="I39" s="147"/>
      <c r="J39" s="134"/>
      <c r="K39" s="134"/>
      <c r="L39" s="151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34"/>
      <c r="AN39" s="134"/>
      <c r="AO39" s="134"/>
      <c r="AP39" s="134"/>
      <c r="AQ39" s="134"/>
      <c r="AR39" s="134"/>
      <c r="AS39" s="134"/>
      <c r="AT39" s="134"/>
    </row>
    <row r="40" spans="1:46" x14ac:dyDescent="0.25">
      <c r="A40" s="156">
        <v>0</v>
      </c>
      <c r="B40" s="143"/>
      <c r="C40" s="144" t="s">
        <v>77</v>
      </c>
      <c r="D40" s="147">
        <v>130</v>
      </c>
      <c r="E40" s="148">
        <f t="shared" si="1"/>
        <v>-378.29</v>
      </c>
      <c r="F40" s="148">
        <f t="shared" si="0"/>
        <v>130</v>
      </c>
      <c r="G40" s="150">
        <f>('Expenditure 2026-2027'!X247)</f>
        <v>508.29</v>
      </c>
      <c r="H40" s="150"/>
      <c r="I40" s="147"/>
      <c r="J40" s="134"/>
      <c r="K40" s="134"/>
      <c r="L40" s="151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34"/>
      <c r="AN40" s="134"/>
      <c r="AO40" s="134"/>
      <c r="AP40" s="134"/>
      <c r="AQ40" s="134"/>
      <c r="AR40" s="134"/>
      <c r="AS40" s="134"/>
      <c r="AT40" s="134"/>
    </row>
    <row r="41" spans="1:46" x14ac:dyDescent="0.25">
      <c r="A41" s="156">
        <v>2620.9499999999998</v>
      </c>
      <c r="B41" s="143"/>
      <c r="C41" s="144" t="s">
        <v>78</v>
      </c>
      <c r="D41" s="147">
        <v>500</v>
      </c>
      <c r="E41" s="148">
        <f t="shared" si="1"/>
        <v>500</v>
      </c>
      <c r="F41" s="148">
        <f t="shared" si="0"/>
        <v>500</v>
      </c>
      <c r="G41" s="150"/>
      <c r="H41" s="150"/>
      <c r="I41" s="147"/>
      <c r="J41" s="134"/>
      <c r="K41" s="134"/>
      <c r="L41" s="151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34"/>
      <c r="AN41" s="134"/>
      <c r="AO41" s="134"/>
      <c r="AP41" s="134"/>
      <c r="AQ41" s="134"/>
      <c r="AR41" s="134"/>
      <c r="AS41" s="134"/>
      <c r="AT41" s="134"/>
    </row>
    <row r="42" spans="1:46" x14ac:dyDescent="0.25">
      <c r="A42" s="156"/>
      <c r="B42" s="143"/>
      <c r="C42" s="144" t="s">
        <v>79</v>
      </c>
      <c r="D42" s="147">
        <v>1400</v>
      </c>
      <c r="E42" s="148">
        <f t="shared" si="1"/>
        <v>1400</v>
      </c>
      <c r="F42" s="148">
        <f t="shared" si="0"/>
        <v>1400</v>
      </c>
      <c r="G42" s="150"/>
      <c r="H42" s="150"/>
      <c r="I42" s="147"/>
      <c r="J42" s="134"/>
      <c r="K42" s="134"/>
      <c r="L42" s="151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34"/>
      <c r="AN42" s="134"/>
      <c r="AO42" s="134"/>
      <c r="AP42" s="134"/>
      <c r="AQ42" s="134"/>
      <c r="AR42" s="134"/>
      <c r="AS42" s="134"/>
      <c r="AT42" s="134"/>
    </row>
    <row r="43" spans="1:46" x14ac:dyDescent="0.25">
      <c r="A43" s="146">
        <v>1500</v>
      </c>
      <c r="B43" s="143"/>
      <c r="C43" s="144" t="s">
        <v>80</v>
      </c>
      <c r="D43" s="147">
        <v>1600</v>
      </c>
      <c r="E43" s="148">
        <f t="shared" si="1"/>
        <v>1600</v>
      </c>
      <c r="F43" s="148">
        <f t="shared" si="0"/>
        <v>1600</v>
      </c>
      <c r="G43" s="150"/>
      <c r="H43" s="150"/>
      <c r="I43" s="147"/>
      <c r="J43" s="134"/>
      <c r="K43" s="134"/>
      <c r="L43" s="151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34"/>
      <c r="AN43" s="134"/>
      <c r="AO43" s="134"/>
      <c r="AP43" s="134"/>
      <c r="AQ43" s="134"/>
      <c r="AR43" s="134"/>
      <c r="AS43" s="134"/>
      <c r="AT43" s="134"/>
    </row>
    <row r="44" spans="1:46" x14ac:dyDescent="0.25">
      <c r="A44" s="146">
        <v>0</v>
      </c>
      <c r="B44" s="143"/>
      <c r="C44" s="144" t="s">
        <v>81</v>
      </c>
      <c r="D44" s="147">
        <v>500</v>
      </c>
      <c r="E44" s="148"/>
      <c r="F44" s="148">
        <f t="shared" si="0"/>
        <v>500</v>
      </c>
      <c r="G44" s="150">
        <v>1000</v>
      </c>
      <c r="H44" s="150"/>
      <c r="I44" s="147">
        <v>500</v>
      </c>
      <c r="J44" s="134"/>
      <c r="K44" s="134"/>
      <c r="L44" s="151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34"/>
      <c r="AN44" s="134"/>
      <c r="AO44" s="134"/>
      <c r="AP44" s="134"/>
      <c r="AQ44" s="134"/>
      <c r="AR44" s="134"/>
      <c r="AS44" s="134"/>
      <c r="AT44" s="134"/>
    </row>
    <row r="45" spans="1:46" x14ac:dyDescent="0.25">
      <c r="A45" s="146">
        <v>65869.820000000007</v>
      </c>
      <c r="B45" s="143"/>
      <c r="C45" s="144" t="s">
        <v>82</v>
      </c>
      <c r="D45" s="147">
        <v>5000</v>
      </c>
      <c r="E45" s="148">
        <f t="shared" si="1"/>
        <v>5000</v>
      </c>
      <c r="F45" s="148">
        <f t="shared" si="0"/>
        <v>5000</v>
      </c>
      <c r="G45" s="150">
        <f>('Expenditure 2026-2027'!Y247)</f>
        <v>0</v>
      </c>
      <c r="H45" s="150"/>
      <c r="I45" s="147">
        <v>5000</v>
      </c>
      <c r="J45" s="134"/>
      <c r="K45" s="134"/>
      <c r="L45" s="151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34"/>
      <c r="AN45" s="134"/>
      <c r="AO45" s="134"/>
      <c r="AP45" s="134"/>
      <c r="AQ45" s="134"/>
      <c r="AR45" s="134"/>
      <c r="AS45" s="134"/>
      <c r="AT45" s="134"/>
    </row>
    <row r="46" spans="1:46" x14ac:dyDescent="0.25">
      <c r="A46" s="146"/>
      <c r="B46" s="143" t="s">
        <v>83</v>
      </c>
      <c r="C46" s="144"/>
      <c r="D46" s="147"/>
      <c r="E46" s="148"/>
      <c r="F46" s="148"/>
      <c r="G46" s="153"/>
      <c r="H46" s="153"/>
      <c r="I46" s="147"/>
      <c r="J46" s="134"/>
      <c r="K46" s="134"/>
      <c r="L46" s="151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34"/>
      <c r="AN46" s="134"/>
      <c r="AO46" s="134"/>
      <c r="AP46" s="134"/>
      <c r="AQ46" s="134"/>
      <c r="AR46" s="134"/>
      <c r="AS46" s="134"/>
      <c r="AT46" s="134"/>
    </row>
    <row r="47" spans="1:46" x14ac:dyDescent="0.25">
      <c r="A47" s="146">
        <v>0</v>
      </c>
      <c r="B47" s="143"/>
      <c r="C47" s="144" t="s">
        <v>84</v>
      </c>
      <c r="D47" s="147">
        <v>9000</v>
      </c>
      <c r="E47" s="148">
        <f t="shared" si="1"/>
        <v>9000</v>
      </c>
      <c r="F47" s="148">
        <f t="shared" si="0"/>
        <v>9000</v>
      </c>
      <c r="G47" s="150"/>
      <c r="H47" s="150"/>
      <c r="I47" s="147"/>
      <c r="J47" s="134"/>
      <c r="K47" s="134"/>
      <c r="L47" s="151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34"/>
      <c r="AN47" s="134"/>
      <c r="AO47" s="134"/>
      <c r="AP47" s="134"/>
      <c r="AQ47" s="134"/>
      <c r="AR47" s="134"/>
      <c r="AS47" s="134"/>
      <c r="AT47" s="134"/>
    </row>
    <row r="48" spans="1:46" x14ac:dyDescent="0.25">
      <c r="A48" s="146">
        <v>0</v>
      </c>
      <c r="B48" s="143"/>
      <c r="C48" s="144" t="s">
        <v>85</v>
      </c>
      <c r="D48" s="147">
        <v>1000</v>
      </c>
      <c r="E48" s="148">
        <f t="shared" si="1"/>
        <v>1000</v>
      </c>
      <c r="F48" s="148">
        <f t="shared" si="0"/>
        <v>1000</v>
      </c>
      <c r="G48" s="157"/>
      <c r="H48" s="157"/>
      <c r="I48" s="147"/>
      <c r="J48" s="134"/>
      <c r="K48" s="134"/>
      <c r="L48" s="151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34"/>
      <c r="AN48" s="134"/>
      <c r="AO48" s="134"/>
      <c r="AP48" s="134"/>
      <c r="AQ48" s="134"/>
      <c r="AR48" s="134"/>
      <c r="AS48" s="134"/>
      <c r="AT48" s="134"/>
    </row>
    <row r="49" spans="1:46" x14ac:dyDescent="0.25">
      <c r="A49" s="146">
        <v>9285.23</v>
      </c>
      <c r="B49" s="143"/>
      <c r="C49" s="144" t="s">
        <v>74</v>
      </c>
      <c r="D49" s="147">
        <v>0</v>
      </c>
      <c r="E49" s="148">
        <f t="shared" si="1"/>
        <v>0</v>
      </c>
      <c r="F49" s="148">
        <f t="shared" si="0"/>
        <v>0</v>
      </c>
      <c r="G49" s="157"/>
      <c r="H49" s="157"/>
      <c r="I49" s="147"/>
      <c r="J49" s="134"/>
      <c r="K49" s="134"/>
      <c r="L49" s="151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34"/>
      <c r="AN49" s="134"/>
      <c r="AO49" s="134"/>
      <c r="AP49" s="134"/>
      <c r="AQ49" s="134"/>
      <c r="AR49" s="134"/>
      <c r="AS49" s="134"/>
      <c r="AT49" s="134"/>
    </row>
    <row r="50" spans="1:46" x14ac:dyDescent="0.25">
      <c r="A50" s="146"/>
      <c r="B50" s="143"/>
      <c r="C50" s="144" t="s">
        <v>86</v>
      </c>
      <c r="D50" s="147">
        <v>0</v>
      </c>
      <c r="E50" s="148">
        <f t="shared" si="1"/>
        <v>-10000</v>
      </c>
      <c r="F50" s="148">
        <f t="shared" si="0"/>
        <v>0</v>
      </c>
      <c r="G50" s="158">
        <v>10000</v>
      </c>
      <c r="H50" s="158"/>
      <c r="I50" s="147"/>
      <c r="J50" s="134"/>
      <c r="K50" s="134"/>
      <c r="L50" s="151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34"/>
      <c r="AN50" s="134"/>
      <c r="AO50" s="134"/>
      <c r="AP50" s="134"/>
      <c r="AQ50" s="134"/>
      <c r="AR50" s="134"/>
      <c r="AS50" s="134"/>
      <c r="AT50" s="134"/>
    </row>
    <row r="51" spans="1:46" x14ac:dyDescent="0.25">
      <c r="A51" s="146"/>
      <c r="B51" s="143"/>
      <c r="C51" s="144" t="s">
        <v>87</v>
      </c>
      <c r="D51" s="147">
        <v>10375</v>
      </c>
      <c r="E51" s="148"/>
      <c r="F51" s="148"/>
      <c r="G51" s="158"/>
      <c r="H51" s="158"/>
      <c r="I51" s="147"/>
      <c r="J51" s="134"/>
      <c r="K51" s="134"/>
      <c r="L51" s="151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34"/>
      <c r="AN51" s="134"/>
      <c r="AO51" s="134"/>
      <c r="AP51" s="134"/>
      <c r="AQ51" s="134"/>
      <c r="AR51" s="134"/>
      <c r="AS51" s="134"/>
      <c r="AT51" s="134"/>
    </row>
    <row r="52" spans="1:46" x14ac:dyDescent="0.25">
      <c r="A52" s="146"/>
      <c r="B52" s="143" t="s">
        <v>88</v>
      </c>
      <c r="C52" s="143"/>
      <c r="D52" s="159"/>
      <c r="E52" s="148"/>
      <c r="F52" s="148"/>
      <c r="G52" s="160"/>
      <c r="H52" s="160"/>
      <c r="I52" s="147"/>
      <c r="J52" s="134"/>
      <c r="K52" s="134"/>
      <c r="L52" s="151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34"/>
      <c r="AN52" s="134"/>
      <c r="AO52" s="134"/>
      <c r="AP52" s="134"/>
      <c r="AQ52" s="134"/>
      <c r="AR52" s="134"/>
      <c r="AS52" s="134"/>
      <c r="AT52" s="134"/>
    </row>
    <row r="53" spans="1:46" x14ac:dyDescent="0.25">
      <c r="A53" s="146"/>
      <c r="B53" s="143"/>
      <c r="C53" s="143" t="s">
        <v>89</v>
      </c>
      <c r="D53" s="152">
        <f>SUM(D9:D52)</f>
        <v>115629</v>
      </c>
      <c r="E53" s="152">
        <f>SUM(E9:E52)</f>
        <v>51115.919999999991</v>
      </c>
      <c r="F53" s="161">
        <f>SUM(D53/12*12)</f>
        <v>115629</v>
      </c>
      <c r="G53" s="152">
        <f>SUM(G9:G52)</f>
        <v>44638.080000000009</v>
      </c>
      <c r="H53" s="152">
        <f>SUM(H9:H52)</f>
        <v>0</v>
      </c>
      <c r="I53" s="152">
        <f>SUM(I9:I52)</f>
        <v>57724</v>
      </c>
      <c r="J53" s="134"/>
      <c r="K53" s="134"/>
      <c r="L53" s="134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34"/>
      <c r="AN53" s="134"/>
      <c r="AO53" s="134"/>
      <c r="AP53" s="134"/>
      <c r="AQ53" s="134"/>
      <c r="AR53" s="134"/>
      <c r="AS53" s="134"/>
      <c r="AT53" s="134"/>
    </row>
    <row r="54" spans="1:46" x14ac:dyDescent="0.25">
      <c r="A54" s="162"/>
      <c r="B54" s="143"/>
      <c r="C54" s="144"/>
      <c r="E54" s="148"/>
      <c r="F54" s="148"/>
      <c r="G54" s="157"/>
      <c r="H54" s="157"/>
      <c r="I54" s="147"/>
      <c r="J54" s="134"/>
      <c r="K54" s="134"/>
      <c r="L54" s="134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34"/>
      <c r="AN54" s="134"/>
      <c r="AO54" s="134"/>
      <c r="AP54" s="134"/>
      <c r="AQ54" s="134"/>
      <c r="AR54" s="134"/>
      <c r="AS54" s="134"/>
      <c r="AT54" s="134"/>
    </row>
    <row r="55" spans="1:46" x14ac:dyDescent="0.25">
      <c r="A55" s="146"/>
      <c r="B55" s="143"/>
      <c r="C55" s="143"/>
      <c r="D55" s="152"/>
      <c r="E55" s="145"/>
      <c r="F55" s="148"/>
      <c r="G55" s="158"/>
      <c r="H55" s="158"/>
      <c r="I55" s="147"/>
      <c r="J55" s="134"/>
      <c r="K55" s="134"/>
      <c r="L55" s="134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34"/>
      <c r="AN55" s="134"/>
      <c r="AO55" s="134"/>
      <c r="AP55" s="134"/>
      <c r="AQ55" s="134"/>
      <c r="AR55" s="134"/>
      <c r="AS55" s="134"/>
      <c r="AT55" s="134"/>
    </row>
    <row r="56" spans="1:46" x14ac:dyDescent="0.25">
      <c r="A56" s="146"/>
      <c r="B56" s="142" t="s">
        <v>35</v>
      </c>
      <c r="C56" s="144"/>
      <c r="D56" s="152"/>
      <c r="E56" s="145"/>
      <c r="F56" s="148"/>
      <c r="G56" s="158"/>
      <c r="H56" s="158"/>
      <c r="I56" s="147"/>
      <c r="J56" s="134"/>
      <c r="K56" s="134"/>
      <c r="L56" s="134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34"/>
      <c r="AN56" s="134"/>
      <c r="AO56" s="134"/>
      <c r="AP56" s="134"/>
      <c r="AQ56" s="134"/>
      <c r="AR56" s="134"/>
      <c r="AS56" s="134"/>
      <c r="AT56" s="134"/>
    </row>
    <row r="57" spans="1:46" x14ac:dyDescent="0.25">
      <c r="A57" s="157">
        <v>-105000</v>
      </c>
      <c r="B57" s="142"/>
      <c r="C57" s="144" t="s">
        <v>37</v>
      </c>
      <c r="D57" s="147">
        <v>-105000</v>
      </c>
      <c r="E57" s="145"/>
      <c r="F57" s="148">
        <f>SUM(D57/12*12)</f>
        <v>-105000</v>
      </c>
      <c r="G57" s="157">
        <f>('Income 2026-2027'!F57)</f>
        <v>112500</v>
      </c>
      <c r="H57" s="157"/>
      <c r="I57" s="147"/>
      <c r="J57" s="134"/>
      <c r="K57" s="134"/>
      <c r="L57" s="134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34"/>
      <c r="AN57" s="134"/>
      <c r="AO57" s="134"/>
      <c r="AP57" s="134"/>
      <c r="AQ57" s="134"/>
      <c r="AR57" s="134"/>
      <c r="AS57" s="134"/>
      <c r="AT57" s="134"/>
    </row>
    <row r="58" spans="1:46" x14ac:dyDescent="0.25">
      <c r="A58" s="157">
        <v>-1550.1599999999999</v>
      </c>
      <c r="B58" s="142"/>
      <c r="C58" s="144" t="s">
        <v>90</v>
      </c>
      <c r="D58" s="147">
        <v>-2500</v>
      </c>
      <c r="E58" s="145"/>
      <c r="F58" s="148">
        <f t="shared" ref="F58:F65" si="2">SUM(D58/12*12)</f>
        <v>-2500</v>
      </c>
      <c r="G58" s="157">
        <f>('Income 2026-2027'!I57)</f>
        <v>144.23999999999998</v>
      </c>
      <c r="H58" s="157"/>
      <c r="I58" s="147"/>
      <c r="J58" s="134"/>
      <c r="K58" s="134"/>
      <c r="L58" s="134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34"/>
      <c r="AN58" s="134"/>
      <c r="AO58" s="134"/>
      <c r="AP58" s="134"/>
      <c r="AQ58" s="134"/>
      <c r="AR58" s="134"/>
      <c r="AS58" s="134"/>
      <c r="AT58" s="134"/>
    </row>
    <row r="59" spans="1:46" x14ac:dyDescent="0.25">
      <c r="A59" s="157"/>
      <c r="B59" s="142"/>
      <c r="C59" s="144" t="s">
        <v>302</v>
      </c>
      <c r="D59" s="147"/>
      <c r="E59" s="145"/>
      <c r="F59" s="148"/>
      <c r="G59" s="157">
        <f>('Income 2026-2027'!J57)</f>
        <v>4495.2699999999995</v>
      </c>
      <c r="H59" s="157"/>
      <c r="I59" s="147"/>
      <c r="J59" s="134"/>
      <c r="K59" s="134"/>
      <c r="L59" s="134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34"/>
      <c r="AN59" s="134"/>
      <c r="AO59" s="134"/>
      <c r="AP59" s="134"/>
      <c r="AQ59" s="134"/>
      <c r="AR59" s="134"/>
      <c r="AS59" s="134"/>
      <c r="AT59" s="134"/>
    </row>
    <row r="60" spans="1:46" x14ac:dyDescent="0.25">
      <c r="A60" s="157">
        <v>-1280</v>
      </c>
      <c r="B60" s="142"/>
      <c r="C60" s="144" t="s">
        <v>91</v>
      </c>
      <c r="D60" s="147">
        <v>-1200</v>
      </c>
      <c r="E60" s="145"/>
      <c r="F60" s="148">
        <f t="shared" si="2"/>
        <v>-1200</v>
      </c>
      <c r="G60" s="157">
        <f>('Income 2026-2027'!K57)</f>
        <v>695</v>
      </c>
      <c r="H60" s="157"/>
      <c r="I60" s="147"/>
      <c r="J60" s="134"/>
      <c r="K60" s="134"/>
      <c r="L60" s="134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34"/>
      <c r="AN60" s="134"/>
      <c r="AO60" s="134"/>
      <c r="AP60" s="134"/>
      <c r="AQ60" s="134"/>
      <c r="AR60" s="134"/>
      <c r="AS60" s="134"/>
      <c r="AT60" s="134"/>
    </row>
    <row r="61" spans="1:46" x14ac:dyDescent="0.25">
      <c r="A61" s="157">
        <v>-17610.62</v>
      </c>
      <c r="B61" s="142"/>
      <c r="C61" s="144" t="s">
        <v>92</v>
      </c>
      <c r="D61" s="147"/>
      <c r="E61" s="145"/>
      <c r="F61" s="148">
        <f t="shared" si="2"/>
        <v>0</v>
      </c>
      <c r="G61" s="157">
        <f>('Income 2026-2027'!G57)</f>
        <v>960.53</v>
      </c>
      <c r="H61" s="157"/>
      <c r="I61" s="147"/>
      <c r="J61" s="134"/>
      <c r="K61" s="134"/>
      <c r="L61" s="134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34"/>
      <c r="AN61" s="134"/>
      <c r="AO61" s="134"/>
      <c r="AP61" s="134"/>
      <c r="AQ61" s="134"/>
      <c r="AR61" s="134"/>
      <c r="AS61" s="134"/>
      <c r="AT61" s="134"/>
    </row>
    <row r="62" spans="1:46" x14ac:dyDescent="0.25">
      <c r="A62" s="157">
        <v>-220551.47</v>
      </c>
      <c r="B62" s="142"/>
      <c r="C62" s="144" t="s">
        <v>93</v>
      </c>
      <c r="D62" s="147"/>
      <c r="E62" s="145"/>
      <c r="F62" s="148">
        <f t="shared" si="2"/>
        <v>0</v>
      </c>
      <c r="G62" s="157">
        <f>('Income 2026-2027'!M57)</f>
        <v>0</v>
      </c>
      <c r="H62" s="157"/>
      <c r="I62" s="147"/>
      <c r="J62" s="134"/>
      <c r="K62" s="134"/>
      <c r="L62" s="134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34"/>
      <c r="AN62" s="134"/>
      <c r="AO62" s="134"/>
      <c r="AP62" s="134"/>
      <c r="AQ62" s="134"/>
      <c r="AR62" s="134"/>
      <c r="AS62" s="134"/>
      <c r="AT62" s="134"/>
    </row>
    <row r="63" spans="1:46" x14ac:dyDescent="0.25">
      <c r="A63" s="157">
        <v>0</v>
      </c>
      <c r="B63" s="142"/>
      <c r="C63" s="144" t="s">
        <v>42</v>
      </c>
      <c r="D63" s="147">
        <v>-25</v>
      </c>
      <c r="E63" s="145"/>
      <c r="F63" s="148">
        <f t="shared" si="2"/>
        <v>-25</v>
      </c>
      <c r="G63" s="157">
        <f>('Income 2026-2027'!O57)</f>
        <v>0</v>
      </c>
      <c r="H63" s="157"/>
      <c r="I63" s="147"/>
      <c r="J63" s="134"/>
      <c r="K63" s="134"/>
      <c r="L63" s="134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34"/>
      <c r="AN63" s="134"/>
      <c r="AO63" s="134"/>
      <c r="AP63" s="134"/>
      <c r="AQ63" s="134"/>
      <c r="AR63" s="134"/>
      <c r="AS63" s="134"/>
      <c r="AT63" s="134"/>
    </row>
    <row r="64" spans="1:46" x14ac:dyDescent="0.25">
      <c r="A64" s="157">
        <v>0</v>
      </c>
      <c r="B64" s="142"/>
      <c r="C64" s="144" t="s">
        <v>41</v>
      </c>
      <c r="D64" s="147"/>
      <c r="E64" s="145"/>
      <c r="F64" s="148">
        <f t="shared" si="2"/>
        <v>0</v>
      </c>
      <c r="G64" s="157"/>
      <c r="H64" s="157"/>
      <c r="I64" s="147"/>
      <c r="J64" s="134"/>
      <c r="K64" s="134"/>
      <c r="L64" s="134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34"/>
      <c r="AN64" s="134"/>
      <c r="AO64" s="134"/>
      <c r="AP64" s="134"/>
      <c r="AQ64" s="134"/>
      <c r="AR64" s="134"/>
      <c r="AS64" s="134"/>
      <c r="AT64" s="134"/>
    </row>
    <row r="65" spans="1:46" x14ac:dyDescent="0.25">
      <c r="A65" s="157">
        <v>0</v>
      </c>
      <c r="B65" s="143"/>
      <c r="C65" s="144" t="s">
        <v>40</v>
      </c>
      <c r="D65" s="147">
        <v>-10</v>
      </c>
      <c r="E65" s="145"/>
      <c r="F65" s="148">
        <f t="shared" si="2"/>
        <v>-10</v>
      </c>
      <c r="G65" s="157">
        <f>('Income 2026-2027'!L57)</f>
        <v>20</v>
      </c>
      <c r="H65" s="157"/>
      <c r="I65" s="147"/>
      <c r="J65" s="134"/>
      <c r="K65" s="134"/>
      <c r="L65" s="134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34"/>
      <c r="AN65" s="134"/>
      <c r="AO65" s="134"/>
      <c r="AP65" s="134"/>
      <c r="AQ65" s="134"/>
      <c r="AR65" s="134"/>
      <c r="AS65" s="134"/>
      <c r="AT65" s="134"/>
    </row>
    <row r="66" spans="1:46" x14ac:dyDescent="0.25">
      <c r="A66" s="269">
        <v>-934.25</v>
      </c>
      <c r="B66" s="143"/>
      <c r="C66" s="144" t="s">
        <v>94</v>
      </c>
      <c r="D66" s="147"/>
      <c r="E66" s="145"/>
      <c r="F66" s="148">
        <v>0</v>
      </c>
      <c r="G66" s="157"/>
      <c r="H66" s="157"/>
      <c r="I66" s="147"/>
      <c r="J66" s="134"/>
      <c r="K66" s="134"/>
      <c r="L66" s="134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34"/>
      <c r="AN66" s="134"/>
      <c r="AO66" s="134"/>
      <c r="AP66" s="134"/>
      <c r="AQ66" s="134"/>
      <c r="AR66" s="134"/>
      <c r="AS66" s="134"/>
      <c r="AT66" s="134"/>
    </row>
    <row r="67" spans="1:46" x14ac:dyDescent="0.25">
      <c r="A67" s="163">
        <f>SUM(A57:A66)</f>
        <v>-346926.5</v>
      </c>
      <c r="B67" s="143" t="s">
        <v>95</v>
      </c>
      <c r="C67" s="143"/>
      <c r="D67" s="152">
        <f>SUM(D57:D66)</f>
        <v>-108735</v>
      </c>
      <c r="E67" s="152">
        <f t="shared" ref="E67:F67" si="3">SUM(E57:E66)</f>
        <v>0</v>
      </c>
      <c r="F67" s="152">
        <f t="shared" si="3"/>
        <v>-108735</v>
      </c>
      <c r="G67" s="152">
        <f>SUM(G57:G66)</f>
        <v>118815.04000000001</v>
      </c>
      <c r="H67" s="152"/>
      <c r="I67" s="147">
        <f>SUM(I57:I66)</f>
        <v>0</v>
      </c>
      <c r="J67" s="134"/>
      <c r="K67" s="134"/>
      <c r="L67" s="134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34"/>
      <c r="AN67" s="134"/>
      <c r="AO67" s="134"/>
      <c r="AP67" s="134"/>
      <c r="AQ67" s="134"/>
      <c r="AR67" s="134"/>
      <c r="AS67" s="134"/>
      <c r="AT67" s="134"/>
    </row>
    <row r="68" spans="1:46" x14ac:dyDescent="0.25">
      <c r="A68" s="164"/>
      <c r="B68" s="165"/>
      <c r="C68" s="165"/>
      <c r="D68" s="166"/>
      <c r="E68" s="167"/>
      <c r="F68" s="167"/>
      <c r="G68" s="158"/>
      <c r="H68" s="158"/>
      <c r="I68" s="168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7"/>
      <c r="AR68" s="127"/>
      <c r="AS68" s="127"/>
      <c r="AT68" s="127"/>
    </row>
    <row r="69" spans="1:46" x14ac:dyDescent="0.25">
      <c r="A69" s="164"/>
      <c r="B69" s="165"/>
      <c r="C69" s="142"/>
      <c r="D69" s="166"/>
      <c r="E69" s="167"/>
      <c r="F69" s="167"/>
      <c r="G69" s="158"/>
      <c r="H69" s="158"/>
      <c r="I69" s="168" t="s">
        <v>96</v>
      </c>
      <c r="J69" s="169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</row>
    <row r="70" spans="1:46" x14ac:dyDescent="0.25">
      <c r="A70" s="170"/>
      <c r="B70" s="142"/>
      <c r="C70" s="142"/>
      <c r="D70" s="171"/>
      <c r="E70" s="172"/>
      <c r="F70" s="172" t="s">
        <v>97</v>
      </c>
      <c r="G70" s="158">
        <f>G67</f>
        <v>118815.04000000001</v>
      </c>
      <c r="H70" s="158"/>
      <c r="I70" s="147">
        <f>SUM(I53-I67)</f>
        <v>57724</v>
      </c>
      <c r="J70" s="134"/>
      <c r="K70" s="134"/>
      <c r="L70" s="134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34"/>
      <c r="AN70" s="134"/>
      <c r="AO70" s="134"/>
      <c r="AP70" s="134"/>
      <c r="AQ70" s="134"/>
      <c r="AR70" s="134"/>
      <c r="AS70" s="134"/>
      <c r="AT70" s="134"/>
    </row>
    <row r="71" spans="1:46" x14ac:dyDescent="0.25">
      <c r="A71" s="170"/>
      <c r="B71" s="142"/>
      <c r="C71" s="142"/>
      <c r="D71" s="171"/>
      <c r="E71" s="172"/>
      <c r="F71" s="172"/>
      <c r="G71" s="158"/>
      <c r="H71" s="158"/>
      <c r="I71" s="147"/>
      <c r="J71" s="134"/>
      <c r="K71" s="134"/>
      <c r="L71" s="134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34"/>
      <c r="AN71" s="134"/>
      <c r="AO71" s="134"/>
      <c r="AP71" s="134"/>
      <c r="AQ71" s="134"/>
      <c r="AR71" s="134"/>
      <c r="AS71" s="134"/>
      <c r="AT71" s="134"/>
    </row>
    <row r="72" spans="1:46" x14ac:dyDescent="0.25">
      <c r="A72" s="166">
        <v>34780.29</v>
      </c>
      <c r="B72" s="142"/>
      <c r="C72" s="142" t="s">
        <v>98</v>
      </c>
      <c r="D72" s="173"/>
      <c r="E72" s="173"/>
      <c r="F72" s="167" t="s">
        <v>99</v>
      </c>
      <c r="G72" s="158">
        <f>('Expenditure 2026-2027'!H247)</f>
        <v>2795.1200000000003</v>
      </c>
      <c r="H72" s="158"/>
      <c r="I72" s="168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</row>
    <row r="73" spans="1:46" x14ac:dyDescent="0.25">
      <c r="A73" s="166"/>
      <c r="B73" s="142"/>
      <c r="C73" s="174"/>
      <c r="D73" s="175"/>
      <c r="E73" s="173"/>
      <c r="F73" s="173"/>
      <c r="G73" s="158"/>
      <c r="H73" s="158"/>
      <c r="I73" s="168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</row>
    <row r="74" spans="1:46" x14ac:dyDescent="0.25">
      <c r="A74" s="166">
        <f>A72+A52</f>
        <v>34780.29</v>
      </c>
      <c r="B74" s="142"/>
      <c r="C74" s="142" t="s">
        <v>100</v>
      </c>
      <c r="D74" s="173"/>
      <c r="E74" s="173"/>
      <c r="F74" s="167" t="s">
        <v>101</v>
      </c>
      <c r="G74" s="158">
        <f>G53+G72</f>
        <v>47433.200000000012</v>
      </c>
      <c r="H74" s="158"/>
      <c r="I74" s="168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27"/>
      <c r="AN74" s="127"/>
      <c r="AO74" s="127"/>
      <c r="AP74" s="127"/>
      <c r="AQ74" s="127"/>
      <c r="AR74" s="127"/>
      <c r="AS74" s="127"/>
      <c r="AT74" s="127"/>
    </row>
    <row r="75" spans="1:46" x14ac:dyDescent="0.25">
      <c r="A75" s="166"/>
      <c r="B75" s="142"/>
      <c r="C75" s="165"/>
      <c r="D75" s="173"/>
      <c r="E75" s="173"/>
      <c r="F75" s="167"/>
      <c r="G75" s="158"/>
      <c r="H75" s="158"/>
      <c r="I75" s="168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</row>
    <row r="76" spans="1:46" x14ac:dyDescent="0.25">
      <c r="A76" s="134"/>
      <c r="B76" s="134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</row>
    <row r="77" spans="1:46" x14ac:dyDescent="0.25">
      <c r="A77" s="176" t="s">
        <v>102</v>
      </c>
      <c r="B77" s="177"/>
      <c r="C77" s="177"/>
      <c r="D77" s="177"/>
      <c r="E77" s="177"/>
      <c r="F77" s="297">
        <v>46112</v>
      </c>
      <c r="G77" s="297"/>
      <c r="H77" s="178"/>
      <c r="I77" s="179"/>
      <c r="J77" s="177"/>
      <c r="K77" s="177"/>
      <c r="L77" s="17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</row>
    <row r="78" spans="1:46" x14ac:dyDescent="0.25">
      <c r="A78" s="180"/>
      <c r="E78" s="181"/>
      <c r="F78" s="182"/>
      <c r="G78" s="180"/>
      <c r="H78" s="180"/>
      <c r="I78" s="180"/>
      <c r="J78" s="180"/>
      <c r="K78" s="180"/>
      <c r="L78" s="180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</row>
    <row r="79" spans="1:46" x14ac:dyDescent="0.25">
      <c r="A79" s="183"/>
      <c r="B79" s="180"/>
      <c r="C79" s="180"/>
      <c r="D79" s="180"/>
      <c r="E79" s="184" t="s">
        <v>30</v>
      </c>
      <c r="F79" s="185" t="s">
        <v>30</v>
      </c>
      <c r="G79" s="186" t="s">
        <v>30</v>
      </c>
      <c r="H79" s="186"/>
      <c r="I79" s="180"/>
      <c r="J79" s="180"/>
      <c r="K79" s="180"/>
      <c r="L79" s="180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</row>
    <row r="80" spans="1:46" x14ac:dyDescent="0.25">
      <c r="A80" s="183"/>
      <c r="B80" s="187"/>
      <c r="C80" s="187"/>
      <c r="D80" s="180"/>
      <c r="E80" s="184"/>
      <c r="F80" s="185"/>
      <c r="G80" s="186"/>
      <c r="H80" s="186"/>
      <c r="I80" s="180"/>
      <c r="J80" s="180"/>
      <c r="K80" s="180"/>
      <c r="L80" s="180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</row>
    <row r="81" spans="1:38" x14ac:dyDescent="0.25">
      <c r="A81" s="180"/>
      <c r="B81" s="180"/>
      <c r="C81" s="180" t="s">
        <v>103</v>
      </c>
      <c r="D81" s="180"/>
      <c r="E81" s="188"/>
      <c r="F81" s="188">
        <v>49436.19</v>
      </c>
      <c r="G81" s="188"/>
      <c r="H81" s="188"/>
      <c r="I81" s="188"/>
      <c r="J81" s="180"/>
      <c r="K81" s="180"/>
      <c r="L81" s="180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</row>
    <row r="82" spans="1:38" x14ac:dyDescent="0.25">
      <c r="A82" s="180"/>
      <c r="B82" s="180"/>
      <c r="C82" s="180" t="s">
        <v>104</v>
      </c>
      <c r="D82" s="180"/>
      <c r="E82" s="188"/>
      <c r="F82" s="188">
        <v>57166.95</v>
      </c>
      <c r="G82" s="188"/>
      <c r="H82" s="188"/>
      <c r="I82" s="188"/>
      <c r="J82" s="180"/>
      <c r="K82" s="180"/>
      <c r="L82" s="180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</row>
    <row r="83" spans="1:38" x14ac:dyDescent="0.25">
      <c r="A83" s="180"/>
      <c r="B83" s="180"/>
      <c r="C83" s="180" t="s">
        <v>243</v>
      </c>
      <c r="D83" s="180"/>
      <c r="E83" s="188"/>
      <c r="F83" s="188">
        <v>301145.52</v>
      </c>
      <c r="G83" s="188"/>
      <c r="H83" s="188"/>
      <c r="I83" s="188"/>
      <c r="J83" s="180"/>
      <c r="K83" s="180"/>
      <c r="L83" s="180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</row>
    <row r="84" spans="1:38" x14ac:dyDescent="0.25">
      <c r="A84" s="180"/>
      <c r="B84" s="180"/>
      <c r="C84" s="180"/>
      <c r="D84" s="180"/>
      <c r="E84" s="188"/>
      <c r="F84" s="188"/>
      <c r="G84" s="188"/>
      <c r="H84" s="188"/>
      <c r="I84" s="188"/>
      <c r="J84" s="180"/>
      <c r="K84" s="180"/>
      <c r="L84" s="180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</row>
    <row r="85" spans="1:38" x14ac:dyDescent="0.25">
      <c r="A85" s="180"/>
      <c r="B85" s="180"/>
      <c r="C85" s="180" t="s">
        <v>105</v>
      </c>
      <c r="D85" s="180"/>
      <c r="E85" s="188"/>
      <c r="F85" s="188"/>
      <c r="G85" s="188"/>
      <c r="H85" s="188"/>
      <c r="I85" s="188"/>
      <c r="J85" s="180"/>
      <c r="K85" s="180"/>
      <c r="L85" s="180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</row>
    <row r="86" spans="1:38" x14ac:dyDescent="0.25">
      <c r="A86" s="180"/>
      <c r="B86" s="180"/>
      <c r="C86" s="180"/>
      <c r="D86" s="180"/>
      <c r="E86" s="189"/>
      <c r="F86" s="188">
        <f>SUM(E86)</f>
        <v>0</v>
      </c>
      <c r="G86" s="188"/>
      <c r="H86" s="188"/>
      <c r="I86" s="188"/>
      <c r="J86" s="180"/>
      <c r="K86" s="180"/>
      <c r="L86" s="180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</row>
    <row r="87" spans="1:38" x14ac:dyDescent="0.25">
      <c r="A87" s="180"/>
      <c r="B87" s="180"/>
      <c r="C87" s="180"/>
      <c r="D87" s="180"/>
      <c r="E87" s="188"/>
      <c r="F87" s="188">
        <f>SUM(E87)</f>
        <v>0</v>
      </c>
      <c r="G87" s="188"/>
      <c r="H87" s="188"/>
      <c r="I87" s="188"/>
      <c r="J87" s="180"/>
      <c r="K87" s="180"/>
      <c r="L87" s="180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</row>
    <row r="88" spans="1:38" x14ac:dyDescent="0.25">
      <c r="A88" s="180"/>
      <c r="B88" s="180"/>
      <c r="C88" s="180" t="s">
        <v>106</v>
      </c>
      <c r="D88" s="180"/>
      <c r="E88" s="190"/>
      <c r="F88" s="188">
        <f>SUM(E88)</f>
        <v>0</v>
      </c>
      <c r="G88" s="188"/>
      <c r="H88" s="188"/>
      <c r="I88" s="188"/>
      <c r="J88" s="180"/>
      <c r="K88" s="180"/>
      <c r="L88" s="180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</row>
    <row r="89" spans="1:38" x14ac:dyDescent="0.25">
      <c r="A89" s="180"/>
      <c r="B89" s="180"/>
      <c r="C89" s="180"/>
      <c r="D89" s="180"/>
      <c r="E89" s="188"/>
      <c r="F89" s="188"/>
      <c r="G89" s="188"/>
      <c r="H89" s="188"/>
      <c r="I89" s="188"/>
      <c r="J89" s="180"/>
      <c r="K89" s="180"/>
      <c r="L89" s="180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</row>
    <row r="90" spans="1:38" x14ac:dyDescent="0.25">
      <c r="A90" s="180"/>
      <c r="B90" s="180"/>
      <c r="C90" s="180"/>
      <c r="D90" s="180"/>
      <c r="E90" s="188"/>
      <c r="F90" s="189">
        <f>SUM(F81:F88)</f>
        <v>407748.66000000003</v>
      </c>
      <c r="G90" s="188"/>
      <c r="H90" s="188"/>
      <c r="I90" s="188"/>
      <c r="J90" s="180"/>
      <c r="K90" s="180"/>
      <c r="L90" s="180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</row>
    <row r="91" spans="1:38" x14ac:dyDescent="0.25">
      <c r="A91" s="180"/>
      <c r="B91" s="180"/>
      <c r="C91" s="180"/>
      <c r="D91" s="180"/>
      <c r="E91" s="188"/>
      <c r="F91" s="188"/>
      <c r="G91" s="188"/>
      <c r="H91" s="188"/>
      <c r="I91" s="188"/>
      <c r="J91" s="180"/>
      <c r="K91" s="180"/>
      <c r="L91" s="180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</row>
    <row r="92" spans="1:38" x14ac:dyDescent="0.25">
      <c r="A92" s="191"/>
      <c r="B92" s="192"/>
      <c r="C92" s="192"/>
      <c r="D92" s="192"/>
      <c r="E92" s="190"/>
      <c r="F92" s="190"/>
      <c r="G92" s="193">
        <f>SUM(F90:F92)</f>
        <v>407748.66000000003</v>
      </c>
      <c r="H92" s="188"/>
      <c r="I92" s="188"/>
      <c r="J92" s="180"/>
      <c r="K92" s="180"/>
      <c r="L92" s="180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</row>
    <row r="93" spans="1:38" x14ac:dyDescent="0.25">
      <c r="A93" s="180"/>
      <c r="B93" s="180"/>
      <c r="C93" s="180"/>
      <c r="D93" s="180"/>
      <c r="E93" s="188"/>
      <c r="F93" s="188"/>
      <c r="G93" s="188"/>
      <c r="H93" s="188"/>
      <c r="I93" s="188"/>
      <c r="J93" s="180"/>
      <c r="K93" s="180"/>
      <c r="L93" s="180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</row>
    <row r="94" spans="1:38" x14ac:dyDescent="0.25">
      <c r="A94" s="180"/>
      <c r="B94" s="180"/>
      <c r="C94" s="180"/>
      <c r="D94" s="180"/>
      <c r="E94" s="188"/>
      <c r="F94" s="188"/>
      <c r="G94" s="188"/>
      <c r="H94" s="188"/>
      <c r="I94" s="188"/>
      <c r="J94" s="180"/>
      <c r="K94" s="180"/>
      <c r="L94" s="180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</row>
    <row r="95" spans="1:38" x14ac:dyDescent="0.25">
      <c r="A95" s="194"/>
      <c r="B95" s="195"/>
      <c r="C95" s="180" t="s">
        <v>103</v>
      </c>
      <c r="D95" s="180"/>
      <c r="E95" s="188"/>
      <c r="F95" s="188">
        <v>116178.52</v>
      </c>
      <c r="G95" s="188"/>
      <c r="H95" s="188"/>
      <c r="I95" s="188"/>
      <c r="J95" s="180"/>
      <c r="K95" s="180"/>
      <c r="L95" s="180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</row>
    <row r="96" spans="1:38" x14ac:dyDescent="0.25">
      <c r="A96" s="194"/>
      <c r="B96" s="195"/>
      <c r="C96" s="180" t="s">
        <v>107</v>
      </c>
      <c r="D96" s="180"/>
      <c r="E96" s="188"/>
      <c r="F96" s="188">
        <v>57311.19</v>
      </c>
      <c r="G96" s="188"/>
      <c r="H96" s="188"/>
      <c r="I96" s="188"/>
      <c r="J96" s="180"/>
      <c r="K96" s="180"/>
      <c r="L96" s="180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</row>
    <row r="97" spans="1:38" x14ac:dyDescent="0.25">
      <c r="A97" s="194"/>
      <c r="B97" s="195"/>
      <c r="C97" s="180" t="s">
        <v>108</v>
      </c>
      <c r="D97" s="180"/>
      <c r="E97" s="188"/>
      <c r="F97" s="188">
        <v>305640.78999999998</v>
      </c>
      <c r="G97" s="188"/>
      <c r="H97" s="188"/>
      <c r="I97" s="188"/>
      <c r="J97" s="180"/>
      <c r="K97" s="180"/>
      <c r="L97" s="180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</row>
    <row r="98" spans="1:38" x14ac:dyDescent="0.25">
      <c r="A98" s="194"/>
      <c r="B98" s="195"/>
      <c r="C98" s="180" t="s">
        <v>109</v>
      </c>
      <c r="D98" s="180"/>
      <c r="E98" s="180"/>
      <c r="F98" s="188"/>
      <c r="G98" s="188"/>
      <c r="H98" s="188"/>
      <c r="I98" s="188"/>
      <c r="J98" s="180"/>
      <c r="K98" s="180"/>
      <c r="L98" s="180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</row>
    <row r="99" spans="1:38" x14ac:dyDescent="0.25">
      <c r="A99" s="194"/>
      <c r="B99" s="195"/>
      <c r="C99" s="180" t="s">
        <v>110</v>
      </c>
      <c r="D99" s="180"/>
      <c r="E99" s="180"/>
      <c r="F99" s="188"/>
      <c r="G99" s="188"/>
      <c r="H99" s="188"/>
      <c r="I99" s="188"/>
      <c r="J99" s="180"/>
      <c r="K99" s="180"/>
      <c r="L99" s="180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</row>
    <row r="100" spans="1:38" x14ac:dyDescent="0.25">
      <c r="A100" s="194"/>
      <c r="B100" s="195"/>
      <c r="C100" s="180"/>
      <c r="D100" s="180"/>
      <c r="E100" s="189">
        <f>SUM(E96:E99)</f>
        <v>0</v>
      </c>
      <c r="F100" s="188"/>
      <c r="G100" s="188"/>
      <c r="H100" s="188"/>
      <c r="I100" s="188"/>
      <c r="J100" s="180"/>
      <c r="K100" s="180"/>
      <c r="L100" s="180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</row>
    <row r="101" spans="1:38" x14ac:dyDescent="0.25">
      <c r="A101" s="194"/>
      <c r="B101" s="195"/>
      <c r="C101" s="180"/>
      <c r="D101" s="180"/>
      <c r="E101" s="190"/>
      <c r="F101" s="188">
        <f>E100</f>
        <v>0</v>
      </c>
      <c r="G101" s="188"/>
      <c r="H101" s="188"/>
      <c r="I101" s="188"/>
      <c r="J101" s="180"/>
      <c r="K101" s="180"/>
      <c r="L101" s="180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</row>
    <row r="102" spans="1:38" x14ac:dyDescent="0.25">
      <c r="A102" s="194"/>
      <c r="B102" s="195"/>
      <c r="C102" s="180"/>
      <c r="D102" s="180"/>
      <c r="E102" s="188"/>
      <c r="F102" s="188"/>
      <c r="G102" s="188"/>
      <c r="H102" s="188"/>
      <c r="I102" s="188"/>
      <c r="J102" s="180"/>
      <c r="K102" s="180"/>
      <c r="L102" s="180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</row>
    <row r="103" spans="1:38" x14ac:dyDescent="0.25">
      <c r="A103" s="194"/>
      <c r="B103" s="195"/>
      <c r="C103" s="180"/>
      <c r="D103" s="180"/>
      <c r="E103" s="188"/>
      <c r="F103" s="189">
        <f>SUM(F95:F101)</f>
        <v>479130.5</v>
      </c>
      <c r="G103" s="188"/>
      <c r="H103" s="188"/>
      <c r="I103" s="188"/>
      <c r="J103" s="180"/>
      <c r="K103" s="180"/>
      <c r="L103" s="180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</row>
    <row r="104" spans="1:38" x14ac:dyDescent="0.25">
      <c r="A104" s="194"/>
      <c r="B104" s="195"/>
      <c r="C104" s="180"/>
      <c r="D104" s="180"/>
      <c r="E104" s="188"/>
      <c r="F104" s="188"/>
      <c r="G104" s="188"/>
      <c r="H104" s="188"/>
      <c r="I104" s="188"/>
      <c r="J104" s="180"/>
      <c r="K104" s="180"/>
      <c r="L104" s="180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</row>
    <row r="105" spans="1:38" x14ac:dyDescent="0.25">
      <c r="A105" s="194"/>
      <c r="B105" s="195"/>
      <c r="C105" s="180"/>
      <c r="D105" s="180"/>
      <c r="E105" s="188"/>
      <c r="F105" s="190"/>
      <c r="G105" s="190">
        <f>SUM(F103:F105)</f>
        <v>479130.5</v>
      </c>
      <c r="H105" s="188"/>
      <c r="I105" s="188"/>
      <c r="J105" s="180"/>
      <c r="K105" s="180"/>
      <c r="L105" s="180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</row>
    <row r="106" spans="1:38" x14ac:dyDescent="0.25">
      <c r="A106" s="194"/>
      <c r="B106" s="195"/>
      <c r="C106" s="180"/>
      <c r="D106" s="180"/>
      <c r="E106" s="188"/>
      <c r="F106" s="188"/>
      <c r="G106" s="188"/>
      <c r="H106" s="188"/>
      <c r="I106" s="188"/>
      <c r="J106" s="180"/>
      <c r="K106" s="180"/>
      <c r="L106" s="180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</row>
    <row r="107" spans="1:38" x14ac:dyDescent="0.25">
      <c r="A107" s="194"/>
      <c r="B107" s="195"/>
      <c r="C107" s="180"/>
      <c r="D107" s="180"/>
      <c r="E107" s="188"/>
      <c r="F107" s="188"/>
      <c r="G107" s="188">
        <f>G92-G105</f>
        <v>-71381.839999999967</v>
      </c>
      <c r="H107" s="188"/>
      <c r="I107" s="188"/>
      <c r="J107" s="180"/>
      <c r="K107" s="180"/>
      <c r="L107" s="180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</row>
    <row r="108" spans="1:38" x14ac:dyDescent="0.25">
      <c r="A108" s="194"/>
      <c r="B108" s="195"/>
      <c r="C108" s="180"/>
      <c r="D108" s="180"/>
      <c r="E108" s="188"/>
      <c r="F108" s="188"/>
      <c r="G108" s="188"/>
      <c r="H108" s="188"/>
      <c r="I108" s="188"/>
      <c r="J108" s="180"/>
      <c r="K108" s="180"/>
      <c r="L108" s="180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27"/>
      <c r="AH108" s="127"/>
      <c r="AI108" s="127"/>
      <c r="AJ108" s="127"/>
      <c r="AK108" s="127"/>
      <c r="AL108" s="127"/>
    </row>
    <row r="109" spans="1:38" x14ac:dyDescent="0.25">
      <c r="A109" s="194"/>
      <c r="B109" s="195"/>
      <c r="C109" s="180" t="s">
        <v>111</v>
      </c>
      <c r="D109" s="180" t="s">
        <v>112</v>
      </c>
      <c r="E109" s="188"/>
      <c r="F109" s="188">
        <f>-('Expenditure 2026-2027'!F247)</f>
        <v>-47433.2</v>
      </c>
      <c r="G109" s="188"/>
      <c r="H109" s="188"/>
      <c r="I109" s="188"/>
      <c r="J109" s="180"/>
      <c r="K109" s="180"/>
      <c r="L109" s="180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7"/>
      <c r="AG109" s="127"/>
      <c r="AH109" s="127"/>
      <c r="AI109" s="127"/>
      <c r="AJ109" s="127"/>
      <c r="AK109" s="127"/>
      <c r="AL109" s="127"/>
    </row>
    <row r="110" spans="1:38" x14ac:dyDescent="0.25">
      <c r="A110" s="194"/>
      <c r="B110" s="195"/>
      <c r="C110" s="180"/>
      <c r="D110" s="180"/>
      <c r="E110" s="188"/>
      <c r="F110" s="188"/>
      <c r="G110" s="188"/>
      <c r="H110" s="188"/>
      <c r="I110" s="188"/>
      <c r="J110" s="180"/>
      <c r="K110" s="180"/>
      <c r="L110" s="180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</row>
    <row r="111" spans="1:38" x14ac:dyDescent="0.25">
      <c r="A111" s="194"/>
      <c r="B111" s="195"/>
      <c r="C111" s="180" t="s">
        <v>97</v>
      </c>
      <c r="D111" s="180" t="s">
        <v>112</v>
      </c>
      <c r="E111" s="188"/>
      <c r="F111" s="196">
        <f>('Income 2026-2027'!D57)</f>
        <v>118815.04000000001</v>
      </c>
      <c r="G111" s="188">
        <f>SUM(F109:F111)</f>
        <v>71381.840000000011</v>
      </c>
      <c r="H111" s="188"/>
      <c r="I111" s="188"/>
      <c r="J111" s="180"/>
      <c r="K111" s="180"/>
      <c r="L111" s="180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</row>
    <row r="112" spans="1:38" x14ac:dyDescent="0.25"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</row>
    <row r="113" spans="1:38" x14ac:dyDescent="0.25">
      <c r="A113" s="194"/>
      <c r="B113" s="195"/>
      <c r="C113" s="180"/>
      <c r="D113" s="180"/>
      <c r="E113" s="188"/>
      <c r="F113" s="188"/>
      <c r="G113" s="197">
        <f>SUM(G107:G111)</f>
        <v>0</v>
      </c>
      <c r="H113" s="197"/>
      <c r="I113" s="180" t="s">
        <v>113</v>
      </c>
      <c r="J113" s="180"/>
      <c r="K113" s="180"/>
      <c r="L113" s="180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</row>
    <row r="114" spans="1:38" x14ac:dyDescent="0.25">
      <c r="A114" s="194"/>
      <c r="B114" s="195"/>
      <c r="C114" s="180"/>
      <c r="D114" s="180"/>
      <c r="E114" s="188"/>
      <c r="F114" s="188"/>
      <c r="G114" s="198"/>
      <c r="H114" s="198"/>
      <c r="I114" s="180"/>
      <c r="J114" s="180"/>
      <c r="K114" s="180"/>
      <c r="L114" s="180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</row>
    <row r="115" spans="1:38" x14ac:dyDescent="0.25">
      <c r="A115" s="186"/>
      <c r="B115" s="180"/>
      <c r="C115" s="180"/>
      <c r="D115" s="180"/>
      <c r="E115" s="188"/>
      <c r="F115" s="194" t="s">
        <v>33</v>
      </c>
      <c r="G115" s="199"/>
      <c r="H115" s="199"/>
      <c r="I115" s="180"/>
      <c r="J115" s="180"/>
      <c r="K115" s="180"/>
      <c r="L115" s="180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  <c r="AD115" s="127"/>
      <c r="AE115" s="127"/>
      <c r="AF115" s="127"/>
      <c r="AG115" s="127"/>
      <c r="AH115" s="127"/>
      <c r="AI115" s="127"/>
      <c r="AJ115" s="127"/>
      <c r="AK115" s="127"/>
      <c r="AL115" s="127"/>
    </row>
    <row r="116" spans="1:38" x14ac:dyDescent="0.25">
      <c r="A116" s="200"/>
      <c r="B116" s="125"/>
      <c r="C116" s="134"/>
      <c r="D116" s="151"/>
      <c r="E116" s="151"/>
      <c r="F116" s="151"/>
      <c r="G116" s="151"/>
      <c r="H116" s="151"/>
      <c r="I116" s="127"/>
      <c r="J116" s="127"/>
      <c r="K116" s="134"/>
      <c r="L116" s="134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  <c r="AD116" s="127"/>
      <c r="AE116" s="127"/>
      <c r="AF116" s="127"/>
      <c r="AG116" s="127"/>
      <c r="AH116" s="127"/>
      <c r="AI116" s="127"/>
      <c r="AJ116" s="127"/>
      <c r="AK116" s="127"/>
      <c r="AL116" s="127"/>
    </row>
    <row r="117" spans="1:38" x14ac:dyDescent="0.25">
      <c r="A117" s="200"/>
      <c r="B117" s="125"/>
      <c r="C117" s="134"/>
      <c r="D117" s="151"/>
      <c r="E117" s="151"/>
      <c r="F117" s="151"/>
      <c r="G117" s="151"/>
      <c r="H117" s="151"/>
      <c r="I117" s="127"/>
      <c r="J117" s="127"/>
      <c r="K117" s="134"/>
      <c r="L117" s="134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27"/>
      <c r="AH117" s="127"/>
      <c r="AI117" s="127"/>
      <c r="AJ117" s="127"/>
      <c r="AK117" s="127"/>
      <c r="AL117" s="127"/>
    </row>
    <row r="118" spans="1:38" x14ac:dyDescent="0.25">
      <c r="A118" s="200"/>
      <c r="B118" s="125"/>
      <c r="C118" s="134"/>
      <c r="D118" s="151"/>
      <c r="E118" s="151"/>
      <c r="F118" s="151"/>
      <c r="G118" s="151"/>
      <c r="H118" s="151"/>
      <c r="I118" s="127"/>
      <c r="J118" s="127"/>
      <c r="K118" s="134"/>
      <c r="L118" s="134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</row>
    <row r="119" spans="1:38" x14ac:dyDescent="0.25">
      <c r="A119" s="200"/>
      <c r="B119" s="125"/>
      <c r="C119" s="134"/>
      <c r="D119" s="151"/>
      <c r="E119" s="151"/>
      <c r="F119" s="151"/>
      <c r="G119" s="151"/>
      <c r="H119" s="151"/>
      <c r="I119" s="127"/>
      <c r="J119" s="127"/>
      <c r="K119" s="134"/>
      <c r="L119" s="134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</row>
    <row r="120" spans="1:38" x14ac:dyDescent="0.25">
      <c r="A120" s="200"/>
      <c r="B120" s="125"/>
      <c r="C120" s="134"/>
      <c r="D120" s="151"/>
      <c r="E120" s="151"/>
      <c r="F120" s="151"/>
      <c r="G120" s="151"/>
      <c r="H120" s="151"/>
      <c r="I120" s="127"/>
      <c r="J120" s="127"/>
      <c r="K120" s="134"/>
      <c r="L120" s="134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</row>
    <row r="121" spans="1:38" x14ac:dyDescent="0.25">
      <c r="A121" s="200"/>
      <c r="B121" s="125"/>
      <c r="C121" s="134"/>
      <c r="D121" s="151"/>
      <c r="E121" s="151"/>
      <c r="F121" s="151"/>
      <c r="G121" s="151"/>
      <c r="H121" s="151"/>
      <c r="I121" s="127"/>
      <c r="J121" s="127"/>
      <c r="K121" s="134"/>
      <c r="L121" s="134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</row>
    <row r="122" spans="1:38" x14ac:dyDescent="0.25">
      <c r="A122" s="200"/>
      <c r="B122" s="125"/>
      <c r="C122" s="134"/>
      <c r="D122" s="151"/>
      <c r="E122" s="151"/>
      <c r="F122" s="151"/>
      <c r="G122" s="151"/>
      <c r="H122" s="151"/>
      <c r="I122" s="127"/>
      <c r="J122" s="127"/>
      <c r="K122" s="134"/>
      <c r="L122" s="134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</row>
    <row r="123" spans="1:38" x14ac:dyDescent="0.25">
      <c r="A123" s="200"/>
      <c r="B123" s="125"/>
      <c r="C123" s="134"/>
      <c r="D123" s="151"/>
      <c r="E123" s="151"/>
      <c r="F123" s="151"/>
      <c r="G123" s="151"/>
      <c r="H123" s="151"/>
      <c r="I123" s="127"/>
      <c r="J123" s="127"/>
      <c r="K123" s="134"/>
      <c r="L123" s="134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</row>
    <row r="124" spans="1:38" x14ac:dyDescent="0.25">
      <c r="A124" s="200"/>
      <c r="B124" s="125"/>
      <c r="C124" s="134"/>
      <c r="D124" s="151"/>
      <c r="E124" s="151"/>
      <c r="F124" s="151"/>
      <c r="G124" s="151"/>
      <c r="H124" s="151"/>
      <c r="I124" s="127"/>
      <c r="J124" s="127"/>
      <c r="K124" s="134"/>
      <c r="L124" s="134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  <c r="AH124" s="127"/>
      <c r="AI124" s="127"/>
      <c r="AJ124" s="127"/>
      <c r="AK124" s="127"/>
      <c r="AL124" s="127"/>
    </row>
    <row r="125" spans="1:38" x14ac:dyDescent="0.25">
      <c r="A125" s="200"/>
      <c r="B125" s="125"/>
      <c r="C125" s="134"/>
      <c r="D125" s="151"/>
      <c r="E125" s="151"/>
      <c r="F125" s="151"/>
      <c r="G125" s="151"/>
      <c r="H125" s="151"/>
      <c r="I125" s="127"/>
      <c r="J125" s="127"/>
      <c r="K125" s="134"/>
      <c r="L125" s="134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</row>
    <row r="126" spans="1:38" x14ac:dyDescent="0.25">
      <c r="A126" s="200"/>
      <c r="B126" s="125"/>
      <c r="C126" s="134"/>
      <c r="D126" s="151"/>
      <c r="E126" s="151"/>
      <c r="F126" s="151"/>
      <c r="G126" s="151"/>
      <c r="H126" s="151"/>
      <c r="I126" s="127"/>
      <c r="J126" s="127"/>
      <c r="K126" s="134"/>
      <c r="L126" s="134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  <c r="AI126" s="127"/>
      <c r="AJ126" s="127"/>
      <c r="AK126" s="127"/>
      <c r="AL126" s="127"/>
    </row>
    <row r="127" spans="1:38" x14ac:dyDescent="0.25">
      <c r="A127" s="200"/>
      <c r="B127" s="125"/>
      <c r="C127" s="134"/>
      <c r="D127" s="151"/>
      <c r="E127" s="151"/>
      <c r="F127" s="151"/>
      <c r="G127" s="151"/>
      <c r="H127" s="151"/>
      <c r="I127" s="127"/>
      <c r="J127" s="127"/>
      <c r="K127" s="134"/>
      <c r="L127" s="134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</row>
    <row r="128" spans="1:38" x14ac:dyDescent="0.25">
      <c r="A128" s="200"/>
      <c r="B128" s="125"/>
      <c r="C128" s="134"/>
      <c r="D128" s="151"/>
      <c r="E128" s="151"/>
      <c r="F128" s="151"/>
      <c r="G128" s="151"/>
      <c r="H128" s="151"/>
      <c r="I128" s="127"/>
      <c r="J128" s="127"/>
      <c r="K128" s="134"/>
      <c r="L128" s="134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</row>
    <row r="129" spans="1:38" x14ac:dyDescent="0.25">
      <c r="A129" s="200"/>
      <c r="B129" s="125"/>
      <c r="C129" s="134"/>
      <c r="D129" s="151"/>
      <c r="E129" s="151"/>
      <c r="F129" s="151"/>
      <c r="G129" s="151"/>
      <c r="H129" s="151"/>
      <c r="I129" s="127"/>
      <c r="J129" s="127"/>
      <c r="K129" s="134"/>
      <c r="L129" s="134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</row>
    <row r="130" spans="1:38" x14ac:dyDescent="0.25">
      <c r="A130" s="200"/>
      <c r="B130" s="125"/>
      <c r="C130" s="134"/>
      <c r="D130" s="151"/>
      <c r="E130" s="151"/>
      <c r="F130" s="151"/>
      <c r="G130" s="151"/>
      <c r="H130" s="151"/>
      <c r="I130" s="127"/>
      <c r="J130" s="127"/>
      <c r="K130" s="134"/>
      <c r="L130" s="134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27"/>
      <c r="AH130" s="127"/>
      <c r="AI130" s="127"/>
      <c r="AJ130" s="127"/>
      <c r="AK130" s="127"/>
      <c r="AL130" s="127"/>
    </row>
    <row r="131" spans="1:38" x14ac:dyDescent="0.25">
      <c r="A131" s="200"/>
      <c r="B131" s="125"/>
      <c r="C131" s="134"/>
      <c r="D131" s="151"/>
      <c r="E131" s="151"/>
      <c r="F131" s="151"/>
      <c r="G131" s="151"/>
      <c r="H131" s="151"/>
      <c r="I131" s="127"/>
      <c r="J131" s="127"/>
      <c r="K131" s="134"/>
      <c r="L131" s="134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  <c r="AI131" s="127"/>
      <c r="AJ131" s="127"/>
      <c r="AK131" s="127"/>
      <c r="AL131" s="127"/>
    </row>
    <row r="132" spans="1:38" x14ac:dyDescent="0.25">
      <c r="A132" s="200"/>
      <c r="B132" s="125"/>
      <c r="C132" s="134"/>
      <c r="D132" s="151"/>
      <c r="E132" s="151"/>
      <c r="F132" s="151"/>
      <c r="G132" s="151"/>
      <c r="H132" s="151"/>
      <c r="I132" s="127"/>
      <c r="J132" s="127"/>
      <c r="K132" s="134"/>
      <c r="L132" s="134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7"/>
      <c r="AL132" s="127"/>
    </row>
    <row r="133" spans="1:38" x14ac:dyDescent="0.25">
      <c r="A133" s="200"/>
      <c r="B133" s="125"/>
      <c r="C133" s="134"/>
      <c r="D133" s="151"/>
      <c r="E133" s="151"/>
      <c r="F133" s="151"/>
      <c r="G133" s="151"/>
      <c r="H133" s="151"/>
      <c r="I133" s="127"/>
      <c r="J133" s="127"/>
      <c r="K133" s="134"/>
      <c r="L133" s="134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27"/>
      <c r="AH133" s="127"/>
      <c r="AI133" s="127"/>
      <c r="AJ133" s="127"/>
      <c r="AK133" s="127"/>
      <c r="AL133" s="127"/>
    </row>
    <row r="134" spans="1:38" x14ac:dyDescent="0.25">
      <c r="A134" s="201"/>
      <c r="B134" s="125"/>
      <c r="C134" s="134"/>
      <c r="D134" s="151"/>
      <c r="E134" s="151"/>
      <c r="F134" s="151"/>
      <c r="G134" s="151"/>
      <c r="H134" s="151"/>
      <c r="I134" s="127"/>
      <c r="J134" s="127"/>
      <c r="K134" s="134"/>
      <c r="L134" s="134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27"/>
      <c r="AC134" s="127"/>
      <c r="AD134" s="127"/>
      <c r="AE134" s="127"/>
      <c r="AF134" s="127"/>
      <c r="AG134" s="127"/>
      <c r="AH134" s="127"/>
      <c r="AI134" s="127"/>
      <c r="AJ134" s="127"/>
      <c r="AK134" s="127"/>
      <c r="AL134" s="127"/>
    </row>
    <row r="135" spans="1:38" x14ac:dyDescent="0.25">
      <c r="A135" s="200"/>
      <c r="B135" s="125"/>
      <c r="C135" s="134"/>
      <c r="D135" s="151"/>
      <c r="E135" s="151"/>
      <c r="F135" s="151"/>
      <c r="G135" s="202"/>
      <c r="H135" s="202"/>
      <c r="I135" s="127"/>
      <c r="J135" s="127"/>
      <c r="K135" s="134"/>
      <c r="L135" s="134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  <c r="AF135" s="127"/>
      <c r="AG135" s="127"/>
      <c r="AH135" s="127"/>
      <c r="AI135" s="127"/>
      <c r="AJ135" s="127"/>
      <c r="AK135" s="127"/>
      <c r="AL135" s="127"/>
    </row>
    <row r="136" spans="1:38" x14ac:dyDescent="0.25">
      <c r="A136" s="200"/>
      <c r="B136" s="125"/>
      <c r="C136" s="134"/>
      <c r="D136" s="151"/>
      <c r="E136" s="151"/>
      <c r="F136" s="151"/>
      <c r="G136" s="151"/>
      <c r="H136" s="151"/>
      <c r="I136" s="127"/>
      <c r="J136" s="127"/>
      <c r="K136" s="134"/>
      <c r="L136" s="134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27"/>
      <c r="AH136" s="127"/>
      <c r="AI136" s="127"/>
      <c r="AJ136" s="127"/>
      <c r="AK136" s="127"/>
      <c r="AL136" s="127"/>
    </row>
    <row r="137" spans="1:38" x14ac:dyDescent="0.25">
      <c r="A137" s="200"/>
      <c r="B137" s="125"/>
      <c r="C137" s="134"/>
      <c r="D137" s="151"/>
      <c r="E137" s="151"/>
      <c r="F137" s="151"/>
      <c r="G137" s="202"/>
      <c r="H137" s="202"/>
      <c r="I137" s="127"/>
      <c r="J137" s="127"/>
      <c r="K137" s="134"/>
      <c r="L137" s="134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7"/>
      <c r="AI137" s="127"/>
      <c r="AJ137" s="127"/>
      <c r="AK137" s="127"/>
      <c r="AL137" s="127"/>
    </row>
    <row r="138" spans="1:38" x14ac:dyDescent="0.25">
      <c r="A138" s="200"/>
      <c r="B138" s="125"/>
      <c r="C138" s="134"/>
      <c r="D138" s="134"/>
      <c r="E138" s="134"/>
      <c r="F138" s="200"/>
      <c r="G138" s="201"/>
      <c r="H138" s="201"/>
      <c r="I138" s="134"/>
      <c r="J138" s="201"/>
      <c r="K138" s="134"/>
      <c r="L138" s="134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</row>
    <row r="139" spans="1:38" ht="14.4" x14ac:dyDescent="0.3">
      <c r="A139" s="200"/>
      <c r="B139" s="203"/>
      <c r="C139" s="204"/>
      <c r="D139" s="201"/>
      <c r="E139" s="201"/>
      <c r="F139" s="205"/>
      <c r="G139" s="202"/>
      <c r="H139" s="202"/>
      <c r="I139" s="151"/>
      <c r="J139" s="151"/>
      <c r="K139" s="134"/>
      <c r="L139" s="134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</row>
    <row r="140" spans="1:38" x14ac:dyDescent="0.25">
      <c r="A140" s="200"/>
      <c r="B140" s="204"/>
      <c r="C140" s="204"/>
      <c r="D140" s="201"/>
      <c r="E140" s="201"/>
      <c r="F140" s="201"/>
      <c r="G140" s="151"/>
      <c r="H140" s="151"/>
      <c r="I140" s="151"/>
      <c r="J140" s="151"/>
      <c r="K140" s="134"/>
      <c r="L140" s="134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</row>
    <row r="141" spans="1:38" x14ac:dyDescent="0.25">
      <c r="A141" s="200"/>
      <c r="B141" s="125"/>
      <c r="C141" s="125"/>
      <c r="D141" s="151"/>
      <c r="E141" s="151"/>
      <c r="F141" s="200"/>
      <c r="G141" s="202"/>
      <c r="H141" s="202"/>
      <c r="I141" s="151"/>
      <c r="J141" s="151"/>
      <c r="K141" s="134"/>
      <c r="L141" s="134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</row>
    <row r="142" spans="1:38" x14ac:dyDescent="0.25">
      <c r="A142" s="200"/>
      <c r="B142" s="125"/>
      <c r="C142" s="134"/>
      <c r="D142" s="134"/>
      <c r="E142" s="134"/>
      <c r="F142" s="200"/>
      <c r="G142" s="125"/>
      <c r="H142" s="125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</row>
    <row r="143" spans="1:38" x14ac:dyDescent="0.25">
      <c r="A143" s="200"/>
      <c r="B143" s="125"/>
      <c r="C143" s="134"/>
      <c r="D143" s="134"/>
      <c r="E143" s="134"/>
      <c r="F143" s="200"/>
      <c r="G143" s="125"/>
      <c r="H143" s="125"/>
    </row>
    <row r="144" spans="1:38" x14ac:dyDescent="0.25">
      <c r="A144" s="200"/>
      <c r="B144" s="125"/>
      <c r="C144" s="134"/>
      <c r="D144" s="134"/>
      <c r="E144" s="134"/>
      <c r="F144" s="200"/>
      <c r="G144" s="125"/>
      <c r="H144" s="125"/>
    </row>
  </sheetData>
  <mergeCells count="2">
    <mergeCell ref="A1:C1"/>
    <mergeCell ref="F77:G7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BB7BE-82B5-4D38-94D2-DF56E048DF99}">
  <dimension ref="A1:P54"/>
  <sheetViews>
    <sheetView topLeftCell="A3" workbookViewId="0">
      <selection activeCell="E27" sqref="E27"/>
    </sheetView>
  </sheetViews>
  <sheetFormatPr defaultRowHeight="14.4" x14ac:dyDescent="0.3"/>
  <cols>
    <col min="1" max="1" width="28.77734375" bestFit="1" customWidth="1"/>
    <col min="2" max="2" width="15.44140625" bestFit="1" customWidth="1"/>
    <col min="4" max="4" width="11.33203125" customWidth="1"/>
    <col min="5" max="5" width="62" customWidth="1"/>
    <col min="6" max="6" width="11.88671875" customWidth="1"/>
    <col min="9" max="9" width="41.5546875" bestFit="1" customWidth="1"/>
    <col min="10" max="10" width="11.109375" bestFit="1" customWidth="1"/>
    <col min="11" max="11" width="14.77734375" customWidth="1"/>
    <col min="12" max="12" width="12.21875" customWidth="1"/>
  </cols>
  <sheetData>
    <row r="1" spans="1:15" x14ac:dyDescent="0.3">
      <c r="A1" s="206" t="s">
        <v>114</v>
      </c>
      <c r="B1" s="207"/>
      <c r="C1" s="207"/>
      <c r="D1" s="207"/>
      <c r="E1" s="207"/>
      <c r="F1" s="207"/>
      <c r="G1" s="207"/>
      <c r="H1" s="207"/>
      <c r="I1" s="207"/>
      <c r="J1" s="207"/>
      <c r="K1" s="35"/>
      <c r="L1" s="35"/>
      <c r="M1" s="35"/>
      <c r="N1" s="35"/>
      <c r="O1" s="35"/>
    </row>
    <row r="2" spans="1:15" x14ac:dyDescent="0.3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35"/>
      <c r="L2" s="35"/>
      <c r="M2" s="35"/>
      <c r="N2" s="35"/>
      <c r="O2" s="35"/>
    </row>
    <row r="3" spans="1:15" x14ac:dyDescent="0.3">
      <c r="A3" s="206" t="s">
        <v>115</v>
      </c>
      <c r="B3" s="206" t="s">
        <v>116</v>
      </c>
      <c r="C3" s="206" t="s">
        <v>117</v>
      </c>
      <c r="D3" s="207"/>
      <c r="E3" s="207"/>
      <c r="F3" s="207"/>
      <c r="G3" s="207"/>
      <c r="H3" s="207"/>
      <c r="I3" s="207"/>
      <c r="J3" s="207"/>
      <c r="K3" s="35"/>
      <c r="L3" s="35"/>
      <c r="M3" s="35"/>
      <c r="N3" s="35"/>
      <c r="O3" s="35"/>
    </row>
    <row r="4" spans="1:15" x14ac:dyDescent="0.3">
      <c r="A4" s="207" t="s">
        <v>118</v>
      </c>
      <c r="B4" s="207">
        <v>93266.64</v>
      </c>
      <c r="C4" s="207" t="s">
        <v>119</v>
      </c>
      <c r="D4" s="207"/>
      <c r="E4" s="207"/>
      <c r="F4" s="207"/>
      <c r="G4" s="207"/>
      <c r="H4" s="207"/>
      <c r="I4" s="207"/>
      <c r="J4" s="207"/>
      <c r="K4" s="35"/>
      <c r="L4" s="35"/>
      <c r="M4" s="35"/>
      <c r="N4" s="35"/>
      <c r="O4" s="35"/>
    </row>
    <row r="5" spans="1:15" x14ac:dyDescent="0.3">
      <c r="A5" s="207"/>
      <c r="B5" s="207"/>
      <c r="C5" s="207"/>
      <c r="D5" s="208">
        <v>14811.67</v>
      </c>
      <c r="E5" s="99" t="s">
        <v>120</v>
      </c>
      <c r="F5" s="99"/>
      <c r="G5" s="99"/>
      <c r="H5" s="99"/>
      <c r="I5" s="99"/>
      <c r="J5" s="99"/>
      <c r="K5" s="35"/>
      <c r="L5" s="35"/>
      <c r="M5" s="35"/>
      <c r="N5" s="35"/>
      <c r="O5" s="35"/>
    </row>
    <row r="6" spans="1:15" x14ac:dyDescent="0.3">
      <c r="A6" s="207"/>
      <c r="B6" s="207"/>
      <c r="C6" s="207"/>
      <c r="D6" s="208">
        <v>32624.81</v>
      </c>
      <c r="E6" s="99" t="s">
        <v>121</v>
      </c>
      <c r="F6" s="99"/>
      <c r="G6" s="99"/>
      <c r="H6" s="99"/>
      <c r="I6" s="99"/>
      <c r="J6" s="99"/>
      <c r="K6" s="35"/>
      <c r="L6" s="35"/>
      <c r="M6" s="35"/>
      <c r="N6" s="35"/>
      <c r="O6" s="35"/>
    </row>
    <row r="7" spans="1:15" x14ac:dyDescent="0.3">
      <c r="A7" s="207"/>
      <c r="B7" s="207"/>
      <c r="C7" s="207"/>
      <c r="D7" s="208">
        <v>45830.16</v>
      </c>
      <c r="E7" s="99" t="s">
        <v>122</v>
      </c>
      <c r="F7" s="99"/>
      <c r="G7" s="99"/>
      <c r="H7" s="99"/>
      <c r="I7" s="99"/>
      <c r="J7" s="99"/>
      <c r="K7" s="35"/>
      <c r="L7" s="35"/>
      <c r="M7" s="35"/>
      <c r="N7" s="35"/>
      <c r="O7" s="35"/>
    </row>
    <row r="8" spans="1:15" x14ac:dyDescent="0.3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35"/>
      <c r="L8" s="35"/>
      <c r="M8" s="35"/>
      <c r="N8" s="35"/>
      <c r="O8" s="35"/>
    </row>
    <row r="9" spans="1:15" x14ac:dyDescent="0.3">
      <c r="A9" s="207" t="s">
        <v>123</v>
      </c>
      <c r="B9" s="207">
        <v>75302.179999999993</v>
      </c>
      <c r="C9" s="207" t="s">
        <v>124</v>
      </c>
      <c r="D9" s="207"/>
      <c r="E9" s="207"/>
      <c r="F9" s="207"/>
      <c r="G9" s="207"/>
      <c r="H9" s="207"/>
      <c r="I9" s="207"/>
      <c r="J9" s="207"/>
      <c r="K9" s="35"/>
      <c r="L9" s="35"/>
      <c r="M9" s="35"/>
      <c r="N9" s="35"/>
      <c r="O9" s="35"/>
    </row>
    <row r="10" spans="1:15" x14ac:dyDescent="0.3">
      <c r="A10" s="207"/>
      <c r="B10" s="207"/>
      <c r="C10" s="207"/>
      <c r="D10" s="208">
        <v>11679.96</v>
      </c>
      <c r="E10" s="99" t="s">
        <v>120</v>
      </c>
      <c r="F10" s="99"/>
      <c r="G10" s="99"/>
      <c r="H10" s="99"/>
      <c r="I10" s="99"/>
      <c r="J10" s="99"/>
      <c r="K10" s="35"/>
      <c r="L10" s="35"/>
      <c r="M10" s="35"/>
      <c r="N10" s="35"/>
      <c r="O10" s="35"/>
    </row>
    <row r="11" spans="1:15" x14ac:dyDescent="0.3">
      <c r="A11" s="207"/>
      <c r="B11" s="207"/>
      <c r="C11" s="207"/>
      <c r="D11" s="208">
        <v>25726.76</v>
      </c>
      <c r="E11" s="99" t="s">
        <v>125</v>
      </c>
      <c r="F11" s="99"/>
      <c r="G11" s="99"/>
      <c r="H11" s="99"/>
      <c r="I11" s="99"/>
      <c r="J11" s="99"/>
      <c r="K11" s="35"/>
      <c r="L11" s="35"/>
      <c r="M11" s="35"/>
      <c r="N11" s="35"/>
      <c r="O11" s="35"/>
    </row>
    <row r="12" spans="1:15" x14ac:dyDescent="0.3">
      <c r="A12" s="207"/>
      <c r="B12" s="207"/>
      <c r="C12" s="207"/>
      <c r="D12" s="208">
        <v>35513.839999999997</v>
      </c>
      <c r="E12" s="99" t="s">
        <v>126</v>
      </c>
      <c r="F12" s="99"/>
      <c r="G12" s="99"/>
      <c r="H12" s="99"/>
      <c r="I12" s="99"/>
      <c r="J12" s="99"/>
      <c r="K12" s="35"/>
      <c r="L12" s="35"/>
      <c r="M12" s="35"/>
      <c r="N12" s="35"/>
      <c r="O12" s="35"/>
    </row>
    <row r="13" spans="1:15" x14ac:dyDescent="0.3">
      <c r="A13" s="207"/>
      <c r="B13" s="207"/>
      <c r="C13" s="207"/>
      <c r="D13" s="208">
        <v>2381.62</v>
      </c>
      <c r="E13" s="99" t="s">
        <v>127</v>
      </c>
      <c r="F13" s="99"/>
      <c r="G13" s="99"/>
      <c r="H13" s="99"/>
      <c r="I13" s="99"/>
      <c r="J13" s="99"/>
      <c r="K13" s="35"/>
      <c r="L13" s="35"/>
      <c r="M13" s="35"/>
      <c r="N13" s="35"/>
      <c r="O13" s="35"/>
    </row>
    <row r="14" spans="1:15" x14ac:dyDescent="0.3">
      <c r="A14" s="207"/>
      <c r="B14" s="207"/>
      <c r="C14" s="207"/>
      <c r="D14" s="99"/>
      <c r="E14" s="99"/>
      <c r="F14" s="99"/>
      <c r="G14" s="99"/>
      <c r="H14" s="99"/>
      <c r="I14" s="99"/>
      <c r="J14" s="99"/>
      <c r="K14" s="35"/>
      <c r="L14" s="35"/>
      <c r="M14" s="35"/>
      <c r="N14" s="35"/>
      <c r="O14" s="35"/>
    </row>
    <row r="15" spans="1:15" x14ac:dyDescent="0.3">
      <c r="A15" s="207" t="s">
        <v>123</v>
      </c>
      <c r="B15" s="207">
        <v>110147.58</v>
      </c>
      <c r="C15" s="209" t="s">
        <v>128</v>
      </c>
      <c r="D15" s="99"/>
      <c r="E15" s="99"/>
      <c r="F15" s="99"/>
      <c r="G15" s="99"/>
      <c r="H15" s="99"/>
      <c r="I15" s="99"/>
      <c r="J15" s="99"/>
      <c r="K15" s="35"/>
      <c r="L15" s="35"/>
      <c r="M15" s="35"/>
      <c r="N15" s="35"/>
      <c r="O15" s="35"/>
    </row>
    <row r="16" spans="1:15" x14ac:dyDescent="0.3">
      <c r="A16" s="207"/>
      <c r="B16" s="207"/>
      <c r="C16" s="207"/>
      <c r="D16" s="208">
        <v>75754.789999999994</v>
      </c>
      <c r="E16" s="99" t="s">
        <v>129</v>
      </c>
      <c r="F16" s="99"/>
      <c r="G16" s="99"/>
      <c r="H16" s="99"/>
      <c r="I16" s="99"/>
      <c r="J16" s="99"/>
      <c r="K16" s="35"/>
      <c r="L16" s="35"/>
      <c r="M16" s="35"/>
      <c r="N16" s="35"/>
      <c r="O16" s="35"/>
    </row>
    <row r="17" spans="1:16" x14ac:dyDescent="0.3">
      <c r="A17" s="207"/>
      <c r="B17" s="207"/>
      <c r="C17" s="209"/>
      <c r="D17" s="208">
        <f>D16-F37</f>
        <v>30813.55999999999</v>
      </c>
      <c r="E17" s="99" t="s">
        <v>130</v>
      </c>
      <c r="F17" s="99"/>
      <c r="G17" s="99"/>
      <c r="H17" s="99"/>
      <c r="I17" s="99"/>
      <c r="J17" s="99"/>
      <c r="K17" s="35"/>
      <c r="L17" s="35"/>
      <c r="M17" s="35"/>
      <c r="N17" s="35"/>
      <c r="O17" s="35"/>
    </row>
    <row r="18" spans="1:16" x14ac:dyDescent="0.3">
      <c r="A18" s="207"/>
      <c r="B18" s="207"/>
      <c r="C18" s="207"/>
      <c r="D18" s="208">
        <v>34392.79</v>
      </c>
      <c r="E18" s="99" t="s">
        <v>120</v>
      </c>
      <c r="F18" s="99"/>
      <c r="G18" s="99"/>
      <c r="H18" s="99"/>
      <c r="I18" s="99"/>
      <c r="J18" s="99"/>
      <c r="K18" s="35"/>
      <c r="L18" s="35"/>
      <c r="M18" s="35"/>
      <c r="N18" s="35"/>
      <c r="O18" s="35"/>
    </row>
    <row r="19" spans="1:16" x14ac:dyDescent="0.3">
      <c r="A19" s="207"/>
      <c r="B19" s="207"/>
      <c r="C19" s="207"/>
      <c r="D19" s="208"/>
      <c r="E19" s="99"/>
      <c r="F19" s="99"/>
      <c r="G19" s="99"/>
      <c r="H19" s="99"/>
      <c r="I19" s="99"/>
      <c r="J19" s="99"/>
      <c r="K19" s="35"/>
      <c r="L19" s="35"/>
      <c r="M19" s="35"/>
      <c r="N19" s="35"/>
      <c r="O19" s="35"/>
    </row>
    <row r="20" spans="1:16" x14ac:dyDescent="0.3">
      <c r="A20" s="207" t="s">
        <v>131</v>
      </c>
      <c r="B20" s="207">
        <v>202355.75</v>
      </c>
      <c r="C20" s="207" t="s">
        <v>132</v>
      </c>
      <c r="D20" s="208">
        <v>77359.59</v>
      </c>
      <c r="E20" s="99" t="s">
        <v>133</v>
      </c>
      <c r="F20" s="99"/>
      <c r="G20" s="99"/>
      <c r="H20" s="99"/>
      <c r="I20" s="99"/>
      <c r="J20" s="99"/>
      <c r="K20" s="35"/>
      <c r="L20" s="35"/>
      <c r="M20" s="35"/>
      <c r="N20" s="35"/>
      <c r="O20" s="35"/>
    </row>
    <row r="21" spans="1:16" x14ac:dyDescent="0.3">
      <c r="A21" s="207"/>
      <c r="B21" s="207"/>
      <c r="C21" s="207"/>
      <c r="D21" s="208">
        <v>77359.59</v>
      </c>
      <c r="E21" s="99" t="s">
        <v>134</v>
      </c>
      <c r="F21" s="99"/>
      <c r="G21" s="99"/>
      <c r="H21" s="99"/>
      <c r="I21" s="99"/>
      <c r="J21" s="99"/>
      <c r="K21" s="35"/>
      <c r="L21" s="35"/>
      <c r="M21" s="35"/>
      <c r="N21" s="35"/>
      <c r="O21" s="35"/>
    </row>
    <row r="22" spans="1:16" x14ac:dyDescent="0.3">
      <c r="A22" s="207"/>
      <c r="B22" s="207"/>
      <c r="C22" s="207"/>
      <c r="D22" s="210">
        <v>25203.4</v>
      </c>
      <c r="E22" s="99" t="s">
        <v>135</v>
      </c>
      <c r="F22" s="99"/>
      <c r="G22" s="99"/>
      <c r="H22" s="99"/>
      <c r="I22" s="99"/>
      <c r="J22" s="99"/>
      <c r="K22" s="35"/>
      <c r="L22" s="35"/>
      <c r="M22" s="35"/>
      <c r="N22" s="35"/>
      <c r="O22" s="35"/>
    </row>
    <row r="23" spans="1:16" x14ac:dyDescent="0.3">
      <c r="A23" s="207"/>
      <c r="B23" s="207"/>
      <c r="C23" s="207"/>
      <c r="D23" s="208">
        <v>4722.7700000000004</v>
      </c>
      <c r="E23" s="99" t="s">
        <v>136</v>
      </c>
      <c r="F23" s="99"/>
      <c r="G23" s="99"/>
      <c r="H23" s="99"/>
      <c r="I23" s="99"/>
      <c r="J23" s="99"/>
      <c r="K23" s="35"/>
      <c r="L23" s="35"/>
      <c r="M23" s="35"/>
      <c r="N23" s="35"/>
      <c r="O23" s="35"/>
    </row>
    <row r="24" spans="1:16" x14ac:dyDescent="0.3">
      <c r="A24" s="207"/>
      <c r="B24" s="207"/>
      <c r="C24" s="207"/>
      <c r="D24" s="208">
        <v>17710.400000000001</v>
      </c>
      <c r="E24" s="99" t="s">
        <v>137</v>
      </c>
      <c r="F24" s="99"/>
      <c r="G24" s="99"/>
      <c r="H24" s="99"/>
      <c r="I24" s="99"/>
      <c r="J24" s="99"/>
      <c r="K24" s="35"/>
      <c r="L24" s="35"/>
      <c r="M24" s="35"/>
      <c r="N24" s="35"/>
      <c r="O24" s="35"/>
    </row>
    <row r="25" spans="1:16" x14ac:dyDescent="0.3">
      <c r="A25" s="207"/>
      <c r="B25" s="207"/>
      <c r="C25" s="207"/>
      <c r="D25" s="208"/>
      <c r="E25" s="99"/>
      <c r="F25" s="99"/>
      <c r="G25" s="99"/>
      <c r="H25" s="99"/>
      <c r="I25" s="99"/>
      <c r="J25" s="99"/>
      <c r="K25" s="35"/>
      <c r="L25" s="35"/>
      <c r="M25" s="35"/>
      <c r="N25" s="35"/>
      <c r="O25" s="35"/>
    </row>
    <row r="26" spans="1:16" x14ac:dyDescent="0.3">
      <c r="A26" s="207" t="s">
        <v>138</v>
      </c>
      <c r="B26" s="207">
        <v>18195.72</v>
      </c>
      <c r="C26" s="207"/>
      <c r="D26" s="208">
        <v>18195.72</v>
      </c>
      <c r="E26" s="99" t="s">
        <v>139</v>
      </c>
      <c r="F26" s="99"/>
      <c r="G26" s="99"/>
      <c r="H26" s="99"/>
      <c r="I26" s="99"/>
      <c r="J26" s="99"/>
      <c r="K26" s="35"/>
      <c r="L26" s="35"/>
      <c r="M26" s="35"/>
      <c r="N26" s="35"/>
      <c r="O26" s="35"/>
    </row>
    <row r="27" spans="1:16" x14ac:dyDescent="0.3">
      <c r="A27" s="207"/>
      <c r="B27" s="207"/>
      <c r="C27" s="207"/>
      <c r="D27" s="208"/>
      <c r="E27" s="99"/>
      <c r="F27" s="99"/>
      <c r="G27" s="99"/>
      <c r="H27" s="99"/>
      <c r="I27" s="99"/>
      <c r="J27" s="99"/>
      <c r="K27" s="35"/>
      <c r="L27" s="35"/>
      <c r="M27" s="35"/>
      <c r="N27" s="35"/>
      <c r="O27" s="35"/>
    </row>
    <row r="28" spans="1:16" x14ac:dyDescent="0.3">
      <c r="A28" s="206" t="s">
        <v>140</v>
      </c>
      <c r="B28" s="206">
        <f>SUM(B4:B23)</f>
        <v>481072.15</v>
      </c>
      <c r="C28" s="207"/>
      <c r="D28" s="99"/>
      <c r="E28" s="99"/>
      <c r="F28" s="99"/>
      <c r="G28" s="99"/>
      <c r="H28" s="99"/>
      <c r="I28" s="99"/>
      <c r="J28" s="99"/>
      <c r="K28" s="35"/>
      <c r="L28" s="35"/>
      <c r="M28" s="35"/>
      <c r="N28" s="35"/>
      <c r="O28" s="35"/>
    </row>
    <row r="29" spans="1:16" x14ac:dyDescent="0.3">
      <c r="A29" s="207"/>
      <c r="B29" s="207"/>
      <c r="C29" s="207"/>
      <c r="D29" s="207"/>
      <c r="E29" s="207"/>
      <c r="F29" s="207"/>
      <c r="G29" s="207"/>
      <c r="H29" s="207"/>
      <c r="I29" s="207"/>
      <c r="J29" s="207"/>
      <c r="K29" s="35"/>
      <c r="L29" s="35"/>
      <c r="M29" s="35"/>
      <c r="N29" s="35"/>
      <c r="O29" s="35"/>
    </row>
    <row r="30" spans="1:16" x14ac:dyDescent="0.3">
      <c r="A30" s="211"/>
      <c r="B30" s="211"/>
      <c r="C30" s="211"/>
      <c r="D30" s="211"/>
      <c r="E30" s="211"/>
      <c r="F30" s="211"/>
      <c r="G30" s="211"/>
      <c r="H30" s="211"/>
      <c r="I30" s="211"/>
      <c r="J30" s="211"/>
    </row>
    <row r="31" spans="1:16" x14ac:dyDescent="0.3">
      <c r="A31" s="212" t="s">
        <v>141</v>
      </c>
      <c r="B31" s="212" t="s">
        <v>142</v>
      </c>
      <c r="E31" s="213" t="s">
        <v>143</v>
      </c>
      <c r="F31" s="213"/>
      <c r="G31" s="35"/>
      <c r="H31" s="214"/>
      <c r="I31" s="215" t="s">
        <v>144</v>
      </c>
      <c r="J31" s="35"/>
      <c r="K31" s="35"/>
      <c r="L31" s="35"/>
      <c r="M31" s="35"/>
      <c r="N31" s="35"/>
      <c r="O31" s="35"/>
      <c r="P31" s="35"/>
    </row>
    <row r="32" spans="1:16" x14ac:dyDescent="0.3">
      <c r="A32" s="19" t="s">
        <v>145</v>
      </c>
      <c r="B32" s="100">
        <v>1435.93</v>
      </c>
      <c r="E32" s="216" t="s">
        <v>2</v>
      </c>
      <c r="F32" s="213" t="s">
        <v>140</v>
      </c>
      <c r="G32" s="216" t="s">
        <v>28</v>
      </c>
      <c r="H32" s="214"/>
      <c r="I32" s="217"/>
      <c r="J32" s="218" t="s">
        <v>140</v>
      </c>
      <c r="K32" s="218" t="s">
        <v>146</v>
      </c>
      <c r="L32" s="218" t="s">
        <v>147</v>
      </c>
      <c r="M32" s="35"/>
      <c r="N32" s="35"/>
      <c r="O32" s="35"/>
      <c r="P32" s="35"/>
    </row>
    <row r="33" spans="1:16" x14ac:dyDescent="0.3">
      <c r="A33" s="19" t="s">
        <v>148</v>
      </c>
      <c r="B33" s="100">
        <v>1242.8599999999999</v>
      </c>
      <c r="E33" s="219" t="s">
        <v>149</v>
      </c>
      <c r="F33" s="220">
        <v>19987.2</v>
      </c>
      <c r="G33" s="221" t="s">
        <v>128</v>
      </c>
      <c r="H33" s="214"/>
      <c r="I33" s="222" t="s">
        <v>150</v>
      </c>
      <c r="J33" s="207">
        <f>D18+D10+D5</f>
        <v>60884.42</v>
      </c>
      <c r="K33" s="207">
        <f>55465+5419.42</f>
        <v>60884.42</v>
      </c>
      <c r="L33" s="207">
        <f>J33-K33</f>
        <v>0</v>
      </c>
      <c r="M33" s="35"/>
      <c r="N33" s="35"/>
      <c r="O33" s="35"/>
      <c r="P33" s="35"/>
    </row>
    <row r="34" spans="1:16" x14ac:dyDescent="0.3">
      <c r="A34" s="19" t="s">
        <v>151</v>
      </c>
      <c r="B34" s="100">
        <v>65</v>
      </c>
      <c r="E34" s="219" t="s">
        <v>152</v>
      </c>
      <c r="F34" s="220">
        <v>13215.6</v>
      </c>
      <c r="G34" s="221" t="s">
        <v>128</v>
      </c>
      <c r="H34" s="214"/>
      <c r="I34" s="222" t="s">
        <v>153</v>
      </c>
      <c r="J34" s="207">
        <f>D6</f>
        <v>32624.81</v>
      </c>
      <c r="K34" s="207">
        <v>32624.81</v>
      </c>
      <c r="L34" s="207">
        <f>J34-K34</f>
        <v>0</v>
      </c>
      <c r="M34" s="35"/>
      <c r="N34" s="35"/>
      <c r="O34" s="35"/>
      <c r="P34" s="35"/>
    </row>
    <row r="35" spans="1:16" x14ac:dyDescent="0.3">
      <c r="A35" s="19" t="s">
        <v>154</v>
      </c>
      <c r="B35" s="100">
        <v>6532.88</v>
      </c>
      <c r="E35" s="219" t="s">
        <v>155</v>
      </c>
      <c r="F35" s="223" t="s">
        <v>156</v>
      </c>
      <c r="G35" s="221" t="s">
        <v>128</v>
      </c>
      <c r="H35" s="214"/>
      <c r="I35" s="222" t="s">
        <v>157</v>
      </c>
      <c r="J35" s="207">
        <f>D12+D7</f>
        <v>81344</v>
      </c>
      <c r="K35" s="207">
        <v>86764.87</v>
      </c>
      <c r="L35" s="207">
        <v>-5420.87</v>
      </c>
      <c r="M35" s="35"/>
      <c r="N35" s="35"/>
      <c r="O35" s="35"/>
      <c r="P35" s="35"/>
    </row>
    <row r="36" spans="1:16" x14ac:dyDescent="0.3">
      <c r="A36" s="19" t="s">
        <v>158</v>
      </c>
      <c r="B36" s="100">
        <v>10080.84</v>
      </c>
      <c r="C36" s="224"/>
      <c r="D36" s="224"/>
      <c r="E36" s="219" t="s">
        <v>159</v>
      </c>
      <c r="F36" s="220">
        <v>650</v>
      </c>
      <c r="G36" s="221" t="s">
        <v>128</v>
      </c>
      <c r="H36" s="214"/>
      <c r="I36" s="222" t="s">
        <v>160</v>
      </c>
      <c r="J36" s="207">
        <f>D11</f>
        <v>25726.76</v>
      </c>
      <c r="K36" s="207">
        <v>25726.76</v>
      </c>
      <c r="L36" s="207">
        <f t="shared" ref="L36:L44" si="0">J36-K36</f>
        <v>0</v>
      </c>
      <c r="M36" s="35"/>
      <c r="N36" s="35"/>
      <c r="O36" s="35"/>
      <c r="P36" s="35"/>
    </row>
    <row r="37" spans="1:16" x14ac:dyDescent="0.3">
      <c r="A37" s="19" t="s">
        <v>161</v>
      </c>
      <c r="B37" s="100">
        <v>13492</v>
      </c>
      <c r="C37" s="224"/>
      <c r="D37" s="224"/>
      <c r="E37" s="225" t="s">
        <v>162</v>
      </c>
      <c r="F37" s="226">
        <v>44941.23</v>
      </c>
      <c r="G37" s="35" t="s">
        <v>163</v>
      </c>
      <c r="H37" s="214"/>
      <c r="I37" s="222" t="s">
        <v>67</v>
      </c>
      <c r="J37" s="207">
        <f>D13</f>
        <v>2381.62</v>
      </c>
      <c r="K37" s="207"/>
      <c r="L37" s="207">
        <f t="shared" si="0"/>
        <v>2381.62</v>
      </c>
      <c r="M37" s="35"/>
      <c r="N37" s="35"/>
      <c r="O37" s="35"/>
      <c r="P37" s="35"/>
    </row>
    <row r="38" spans="1:16" x14ac:dyDescent="0.3">
      <c r="A38" s="19" t="s">
        <v>164</v>
      </c>
      <c r="B38" s="100">
        <v>2500</v>
      </c>
      <c r="E38" s="225" t="s">
        <v>165</v>
      </c>
      <c r="F38" s="227">
        <v>38156</v>
      </c>
      <c r="G38" s="35" t="s">
        <v>163</v>
      </c>
      <c r="H38" s="214"/>
      <c r="I38" s="222" t="s">
        <v>82</v>
      </c>
      <c r="J38" s="207">
        <f>D17</f>
        <v>30813.55999999999</v>
      </c>
      <c r="K38" s="207">
        <f>F39+F41+F43</f>
        <v>30813.559999999998</v>
      </c>
      <c r="L38" s="207">
        <f t="shared" si="0"/>
        <v>0</v>
      </c>
      <c r="M38" s="35"/>
      <c r="N38" s="35"/>
      <c r="O38" s="35"/>
      <c r="P38" s="35"/>
    </row>
    <row r="39" spans="1:16" x14ac:dyDescent="0.3">
      <c r="A39" s="19" t="s">
        <v>166</v>
      </c>
      <c r="B39" s="100">
        <v>3600</v>
      </c>
      <c r="E39" s="228" t="s">
        <v>167</v>
      </c>
      <c r="F39" s="227">
        <v>10750</v>
      </c>
      <c r="G39" s="218" t="s">
        <v>124</v>
      </c>
      <c r="H39" s="214"/>
      <c r="I39" s="222" t="s">
        <v>133</v>
      </c>
      <c r="J39" s="207">
        <v>77359.358999999997</v>
      </c>
      <c r="K39" s="207"/>
      <c r="L39" s="207">
        <f t="shared" si="0"/>
        <v>77359.358999999997</v>
      </c>
      <c r="M39" s="35"/>
      <c r="N39" s="35"/>
      <c r="O39" s="35"/>
      <c r="P39" s="35"/>
    </row>
    <row r="40" spans="1:16" x14ac:dyDescent="0.3">
      <c r="A40" s="19" t="s">
        <v>168</v>
      </c>
      <c r="B40" s="100">
        <v>2500</v>
      </c>
      <c r="E40" s="19" t="s">
        <v>169</v>
      </c>
      <c r="F40" s="227">
        <v>55465</v>
      </c>
      <c r="G40" s="218"/>
      <c r="H40" s="214"/>
      <c r="I40" s="222" t="s">
        <v>134</v>
      </c>
      <c r="J40" s="207">
        <v>77359.360000000001</v>
      </c>
      <c r="K40" s="207"/>
      <c r="L40" s="207">
        <f t="shared" si="0"/>
        <v>77359.360000000001</v>
      </c>
      <c r="M40" s="35"/>
      <c r="N40" s="35"/>
      <c r="O40" s="35"/>
      <c r="P40" s="35"/>
    </row>
    <row r="41" spans="1:16" x14ac:dyDescent="0.3">
      <c r="A41" s="19" t="s">
        <v>170</v>
      </c>
      <c r="B41" s="100">
        <v>0</v>
      </c>
      <c r="E41" s="19" t="s">
        <v>171</v>
      </c>
      <c r="F41" s="227">
        <v>6046.85</v>
      </c>
      <c r="G41" s="35"/>
      <c r="H41" s="214"/>
      <c r="I41" s="222" t="s">
        <v>135</v>
      </c>
      <c r="J41" s="207">
        <v>25203.4</v>
      </c>
      <c r="K41" s="207">
        <v>25203.4</v>
      </c>
      <c r="L41" s="207">
        <f t="shared" si="0"/>
        <v>0</v>
      </c>
      <c r="M41" s="35"/>
      <c r="N41" s="35"/>
      <c r="O41" s="35"/>
      <c r="P41" s="35"/>
    </row>
    <row r="42" spans="1:16" x14ac:dyDescent="0.3">
      <c r="A42" s="19" t="s">
        <v>172</v>
      </c>
      <c r="B42" s="100">
        <v>241</v>
      </c>
      <c r="E42" s="19" t="s">
        <v>173</v>
      </c>
      <c r="F42" s="227">
        <v>36292.449999999997</v>
      </c>
      <c r="G42" s="35"/>
      <c r="H42" s="214"/>
      <c r="I42" s="222" t="s">
        <v>136</v>
      </c>
      <c r="J42" s="207">
        <v>4722.7700000000004</v>
      </c>
      <c r="K42" s="207"/>
      <c r="L42" s="207">
        <f t="shared" si="0"/>
        <v>4722.7700000000004</v>
      </c>
      <c r="M42" s="35"/>
      <c r="N42" s="35"/>
      <c r="O42" s="35"/>
      <c r="P42" s="35"/>
    </row>
    <row r="43" spans="1:16" x14ac:dyDescent="0.3">
      <c r="A43" s="35" t="s">
        <v>174</v>
      </c>
      <c r="B43" s="229">
        <f>F37</f>
        <v>44941.23</v>
      </c>
      <c r="E43" s="19" t="s">
        <v>175</v>
      </c>
      <c r="F43" s="227">
        <v>14016.71</v>
      </c>
      <c r="G43" s="35"/>
      <c r="H43" s="214"/>
      <c r="I43" s="222" t="s">
        <v>137</v>
      </c>
      <c r="J43" s="207">
        <v>17710.400000000001</v>
      </c>
      <c r="K43" s="207"/>
      <c r="L43" s="207">
        <f t="shared" si="0"/>
        <v>17710.400000000001</v>
      </c>
      <c r="M43" s="35"/>
      <c r="N43" s="35"/>
      <c r="O43" s="35"/>
      <c r="P43" s="35"/>
    </row>
    <row r="44" spans="1:16" x14ac:dyDescent="0.3">
      <c r="A44" s="35"/>
      <c r="B44" s="229"/>
      <c r="E44" s="19" t="s">
        <v>176</v>
      </c>
      <c r="F44" s="230">
        <v>25203.4</v>
      </c>
      <c r="G44" s="35" t="s">
        <v>132</v>
      </c>
      <c r="H44" s="214"/>
      <c r="I44" s="222" t="s">
        <v>139</v>
      </c>
      <c r="J44" s="207">
        <v>18195.72</v>
      </c>
      <c r="K44" s="207"/>
      <c r="L44" s="207">
        <f t="shared" si="0"/>
        <v>18195.72</v>
      </c>
      <c r="M44" s="35"/>
      <c r="N44" s="35"/>
      <c r="O44" s="35"/>
      <c r="P44" s="35"/>
    </row>
    <row r="45" spans="1:16" x14ac:dyDescent="0.3">
      <c r="A45" s="35"/>
      <c r="B45" s="229"/>
      <c r="E45" s="19"/>
      <c r="F45" s="227"/>
      <c r="G45" s="35"/>
      <c r="H45" s="214"/>
      <c r="I45" s="222"/>
      <c r="J45" s="207"/>
      <c r="K45" s="207"/>
      <c r="L45" s="207"/>
      <c r="M45" s="35"/>
      <c r="N45" s="35"/>
      <c r="O45" s="35"/>
      <c r="P45" s="35"/>
    </row>
    <row r="46" spans="1:16" x14ac:dyDescent="0.3">
      <c r="A46" s="35"/>
      <c r="B46" s="229"/>
      <c r="D46" s="211"/>
      <c r="E46" s="19"/>
      <c r="F46" s="227"/>
      <c r="G46" s="35"/>
      <c r="H46" s="231"/>
      <c r="I46" s="232"/>
      <c r="J46" s="35"/>
      <c r="K46" s="35"/>
      <c r="L46" s="35"/>
      <c r="M46" s="35"/>
      <c r="N46" s="35"/>
      <c r="O46" s="35"/>
      <c r="P46" s="35"/>
    </row>
    <row r="47" spans="1:16" x14ac:dyDescent="0.3">
      <c r="A47" s="218"/>
      <c r="B47" s="229"/>
      <c r="D47" s="213" t="s">
        <v>177</v>
      </c>
      <c r="E47" s="19"/>
      <c r="F47" s="35"/>
      <c r="G47" s="35"/>
      <c r="I47" s="232"/>
      <c r="J47" s="207">
        <f>SUM(J33:J46)</f>
        <v>454326.179</v>
      </c>
      <c r="K47" s="207">
        <f>SUM(K33:K46)</f>
        <v>262017.81999999998</v>
      </c>
      <c r="L47" s="207">
        <f>SUM(L33:L46)</f>
        <v>192308.35899999997</v>
      </c>
    </row>
    <row r="48" spans="1:16" x14ac:dyDescent="0.3">
      <c r="A48" s="233" t="s">
        <v>140</v>
      </c>
      <c r="B48" s="234">
        <f>SUM(B32:B47)</f>
        <v>86631.74</v>
      </c>
      <c r="D48" s="207">
        <v>53594.48</v>
      </c>
      <c r="E48" s="218" t="s">
        <v>140</v>
      </c>
      <c r="F48" s="229">
        <f>SUM(F33:F47)</f>
        <v>264724.44</v>
      </c>
      <c r="G48" s="35"/>
      <c r="I48" s="232"/>
      <c r="J48" s="35"/>
      <c r="K48" s="35"/>
      <c r="L48" s="35"/>
    </row>
    <row r="49" spans="1:12" x14ac:dyDescent="0.3">
      <c r="D49" s="229">
        <v>357094.64</v>
      </c>
      <c r="E49" s="35"/>
      <c r="F49" s="35"/>
      <c r="G49" s="35"/>
      <c r="I49" s="232"/>
      <c r="J49" s="35"/>
      <c r="K49" s="35"/>
      <c r="L49" s="35"/>
    </row>
    <row r="50" spans="1:12" x14ac:dyDescent="0.3">
      <c r="A50" s="213" t="s">
        <v>2</v>
      </c>
      <c r="B50" s="235">
        <v>46069</v>
      </c>
      <c r="D50" s="236">
        <f>SUM(D48:D49)</f>
        <v>410689.12</v>
      </c>
      <c r="E50" s="213" t="s">
        <v>26</v>
      </c>
      <c r="I50" s="232"/>
      <c r="J50" s="35"/>
      <c r="K50" s="35"/>
      <c r="L50" s="35"/>
    </row>
    <row r="51" spans="1:12" x14ac:dyDescent="0.3">
      <c r="A51" s="218" t="s">
        <v>28</v>
      </c>
      <c r="B51" s="207">
        <f>L47</f>
        <v>192308.35899999997</v>
      </c>
      <c r="E51" s="207">
        <f>'[1]Green Charity'!D22</f>
        <v>4975.3900000000003</v>
      </c>
      <c r="I51" s="232"/>
      <c r="J51" s="35"/>
      <c r="K51" s="35"/>
      <c r="L51" s="35"/>
    </row>
    <row r="52" spans="1:12" x14ac:dyDescent="0.3">
      <c r="A52" s="218" t="s">
        <v>178</v>
      </c>
      <c r="B52" s="207">
        <f>B48</f>
        <v>86631.74</v>
      </c>
      <c r="E52" s="35"/>
      <c r="I52" s="232"/>
      <c r="J52" s="35"/>
      <c r="K52" s="35"/>
      <c r="L52" s="35"/>
    </row>
    <row r="53" spans="1:12" x14ac:dyDescent="0.3">
      <c r="A53" s="218" t="s">
        <v>179</v>
      </c>
      <c r="B53" s="207">
        <f>E51</f>
        <v>4975.3900000000003</v>
      </c>
      <c r="I53" s="232"/>
      <c r="J53" s="35"/>
      <c r="K53" s="35"/>
      <c r="L53" s="35"/>
    </row>
    <row r="54" spans="1:12" x14ac:dyDescent="0.3">
      <c r="A54" s="218" t="s">
        <v>180</v>
      </c>
      <c r="B54" s="207">
        <f>D50-B51-B52-B53</f>
        <v>126773.63100000001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BE0A-7328-4ECB-A3A6-63C56E040A45}">
  <dimension ref="A1:BN1343"/>
  <sheetViews>
    <sheetView zoomScale="90" zoomScaleNormal="90" workbookViewId="0">
      <selection activeCell="J19" sqref="J19"/>
    </sheetView>
  </sheetViews>
  <sheetFormatPr defaultColWidth="9.109375" defaultRowHeight="14.4" x14ac:dyDescent="0.3"/>
  <cols>
    <col min="1" max="1" width="14.5546875" style="90" customWidth="1"/>
    <col min="2" max="2" width="25.77734375" style="90" bestFit="1" customWidth="1"/>
    <col min="3" max="3" width="25.77734375" style="90" customWidth="1"/>
    <col min="4" max="4" width="13.77734375" style="90" customWidth="1"/>
    <col min="5" max="5" width="24.5546875" style="90" bestFit="1" customWidth="1"/>
    <col min="6" max="6" width="9.109375" style="90"/>
    <col min="7" max="7" width="11" style="246" bestFit="1" customWidth="1"/>
    <col min="8" max="16384" width="9.109375" style="90"/>
  </cols>
  <sheetData>
    <row r="1" spans="1:66" ht="22.2" customHeight="1" x14ac:dyDescent="0.3">
      <c r="A1" s="237" t="s">
        <v>181</v>
      </c>
      <c r="B1" s="238"/>
      <c r="C1" s="238"/>
      <c r="D1" s="239"/>
      <c r="E1" s="239"/>
      <c r="F1" s="240"/>
      <c r="G1" s="241"/>
    </row>
    <row r="2" spans="1:66" x14ac:dyDescent="0.3">
      <c r="A2" s="237"/>
      <c r="B2" s="238"/>
      <c r="C2" s="238"/>
      <c r="D2" s="239"/>
      <c r="E2" s="239"/>
      <c r="F2" s="240"/>
      <c r="G2" s="241"/>
    </row>
    <row r="3" spans="1:66" s="245" customFormat="1" ht="19.2" customHeight="1" x14ac:dyDescent="0.3">
      <c r="A3" s="242" t="s">
        <v>2</v>
      </c>
      <c r="B3" s="243" t="s">
        <v>182</v>
      </c>
      <c r="C3" s="243" t="s">
        <v>183</v>
      </c>
      <c r="D3" s="242" t="s">
        <v>184</v>
      </c>
      <c r="E3" s="242" t="s">
        <v>185</v>
      </c>
      <c r="F3" s="242" t="s">
        <v>186</v>
      </c>
      <c r="G3" s="279" t="s">
        <v>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  <c r="AB3" s="244"/>
      <c r="AC3" s="244"/>
      <c r="AD3" s="244"/>
      <c r="AE3" s="244"/>
      <c r="AF3" s="244"/>
      <c r="AG3" s="244"/>
      <c r="AH3" s="244"/>
      <c r="AI3" s="244"/>
      <c r="AJ3" s="244"/>
      <c r="AK3" s="244"/>
      <c r="AL3" s="244"/>
      <c r="AM3" s="244"/>
      <c r="AN3" s="244"/>
      <c r="AO3" s="244"/>
      <c r="AP3" s="244"/>
      <c r="AQ3" s="244"/>
      <c r="AR3" s="244"/>
      <c r="AS3" s="244"/>
      <c r="AT3" s="244"/>
      <c r="AU3" s="244"/>
      <c r="AV3" s="244"/>
      <c r="AW3" s="244"/>
      <c r="AX3" s="244"/>
      <c r="AY3" s="244"/>
      <c r="AZ3" s="244"/>
      <c r="BA3" s="244"/>
      <c r="BB3" s="244"/>
      <c r="BC3" s="244"/>
      <c r="BD3" s="244"/>
      <c r="BE3" s="244"/>
      <c r="BF3" s="244"/>
      <c r="BG3" s="244"/>
      <c r="BH3" s="244"/>
      <c r="BI3" s="244"/>
      <c r="BJ3" s="244"/>
      <c r="BK3" s="244"/>
      <c r="BL3" s="244"/>
      <c r="BM3" s="244"/>
      <c r="BN3" s="244"/>
    </row>
    <row r="4" spans="1:66" s="244" customFormat="1" ht="19.2" customHeight="1" x14ac:dyDescent="0.3">
      <c r="A4" s="258">
        <v>46023</v>
      </c>
      <c r="B4" s="39" t="s">
        <v>279</v>
      </c>
      <c r="C4" s="39" t="s">
        <v>280</v>
      </c>
      <c r="D4" s="39">
        <v>559097889</v>
      </c>
      <c r="E4" s="39" t="s">
        <v>281</v>
      </c>
      <c r="F4" s="249" t="s">
        <v>227</v>
      </c>
      <c r="G4" s="246">
        <v>3.09</v>
      </c>
    </row>
    <row r="5" spans="1:66" s="244" customFormat="1" ht="19.2" customHeight="1" x14ac:dyDescent="0.3">
      <c r="A5" s="258">
        <v>46023</v>
      </c>
      <c r="B5" s="39" t="s">
        <v>282</v>
      </c>
      <c r="C5" s="39">
        <v>9975</v>
      </c>
      <c r="D5" s="39">
        <v>665627896</v>
      </c>
      <c r="E5" s="39" t="s">
        <v>235</v>
      </c>
      <c r="F5" s="249" t="s">
        <v>227</v>
      </c>
      <c r="G5" s="246">
        <v>8.6999999999999993</v>
      </c>
      <c r="I5" s="273"/>
    </row>
    <row r="6" spans="1:66" s="244" customFormat="1" ht="19.2" customHeight="1" x14ac:dyDescent="0.3">
      <c r="A6" s="258">
        <v>46023</v>
      </c>
      <c r="B6" s="39" t="s">
        <v>283</v>
      </c>
      <c r="C6" s="39" t="s">
        <v>284</v>
      </c>
      <c r="D6" s="39">
        <v>450954778</v>
      </c>
      <c r="E6" s="39" t="s">
        <v>23</v>
      </c>
      <c r="F6" s="249" t="s">
        <v>227</v>
      </c>
      <c r="G6" s="246">
        <v>58</v>
      </c>
      <c r="I6" s="273"/>
    </row>
    <row r="7" spans="1:66" s="244" customFormat="1" x14ac:dyDescent="0.3">
      <c r="A7" s="258">
        <v>46023</v>
      </c>
      <c r="B7" s="39" t="s">
        <v>199</v>
      </c>
      <c r="C7" s="39" t="s">
        <v>285</v>
      </c>
      <c r="D7" s="39">
        <v>724594615</v>
      </c>
      <c r="E7" s="39" t="s">
        <v>231</v>
      </c>
      <c r="F7" s="249" t="s">
        <v>227</v>
      </c>
      <c r="G7" s="246">
        <v>8.2799999999999994</v>
      </c>
      <c r="I7" s="90"/>
    </row>
    <row r="8" spans="1:66" x14ac:dyDescent="0.3">
      <c r="A8" s="258">
        <v>46023</v>
      </c>
      <c r="B8" s="39" t="s">
        <v>199</v>
      </c>
      <c r="C8" s="39" t="s">
        <v>286</v>
      </c>
      <c r="D8" s="39">
        <v>724594615</v>
      </c>
      <c r="E8" s="39" t="s">
        <v>231</v>
      </c>
      <c r="F8" s="249" t="s">
        <v>227</v>
      </c>
      <c r="G8" s="246">
        <v>1.7</v>
      </c>
      <c r="H8" s="81"/>
      <c r="I8" s="274"/>
      <c r="N8" s="247"/>
    </row>
    <row r="9" spans="1:66" x14ac:dyDescent="0.3">
      <c r="A9" s="258">
        <v>46054</v>
      </c>
      <c r="B9" s="39" t="s">
        <v>199</v>
      </c>
      <c r="C9" s="39" t="s">
        <v>287</v>
      </c>
      <c r="D9" s="39">
        <v>724594615</v>
      </c>
      <c r="E9" s="39" t="s">
        <v>231</v>
      </c>
      <c r="F9" s="249" t="s">
        <v>227</v>
      </c>
      <c r="G9" s="246">
        <v>8.69</v>
      </c>
    </row>
    <row r="10" spans="1:66" x14ac:dyDescent="0.3">
      <c r="A10" s="250">
        <v>46023</v>
      </c>
      <c r="B10" s="251" t="s">
        <v>204</v>
      </c>
      <c r="C10" s="251">
        <v>13538677</v>
      </c>
      <c r="D10" s="33">
        <v>684966762</v>
      </c>
      <c r="E10" s="33" t="s">
        <v>281</v>
      </c>
      <c r="F10" s="252" t="s">
        <v>227</v>
      </c>
      <c r="G10" s="280">
        <v>9.4</v>
      </c>
      <c r="H10" s="81"/>
      <c r="N10" s="247"/>
    </row>
    <row r="11" spans="1:66" x14ac:dyDescent="0.3">
      <c r="A11" s="268">
        <v>46040</v>
      </c>
      <c r="B11" s="251" t="s">
        <v>246</v>
      </c>
      <c r="C11" s="251">
        <v>2389573</v>
      </c>
      <c r="D11" s="33">
        <v>884982260</v>
      </c>
      <c r="E11" s="33" t="s">
        <v>247</v>
      </c>
      <c r="F11" s="252" t="s">
        <v>227</v>
      </c>
      <c r="G11" s="280">
        <v>3.2</v>
      </c>
      <c r="H11" s="81"/>
      <c r="N11" s="247"/>
    </row>
    <row r="12" spans="1:66" x14ac:dyDescent="0.3">
      <c r="A12" s="268">
        <v>46064</v>
      </c>
      <c r="B12" s="251" t="s">
        <v>199</v>
      </c>
      <c r="C12" s="251" t="s">
        <v>288</v>
      </c>
      <c r="D12" s="33">
        <v>724994615</v>
      </c>
      <c r="E12" s="33" t="s">
        <v>231</v>
      </c>
      <c r="F12" s="252" t="s">
        <v>227</v>
      </c>
      <c r="G12" s="280">
        <v>1.7</v>
      </c>
      <c r="H12" s="81"/>
      <c r="N12" s="247"/>
    </row>
    <row r="13" spans="1:66" x14ac:dyDescent="0.3">
      <c r="A13" s="268">
        <v>46054</v>
      </c>
      <c r="B13" s="251" t="s">
        <v>282</v>
      </c>
      <c r="C13" s="251">
        <v>10025</v>
      </c>
      <c r="D13" s="33">
        <v>665627896</v>
      </c>
      <c r="E13" s="33" t="s">
        <v>235</v>
      </c>
      <c r="F13" s="252" t="s">
        <v>227</v>
      </c>
      <c r="G13" s="280">
        <v>8.6999999999999993</v>
      </c>
      <c r="H13" s="81"/>
      <c r="N13" s="247"/>
    </row>
    <row r="14" spans="1:66" x14ac:dyDescent="0.3">
      <c r="A14" s="268">
        <v>46061</v>
      </c>
      <c r="B14" s="251" t="s">
        <v>204</v>
      </c>
      <c r="C14" s="251">
        <v>13841726</v>
      </c>
      <c r="D14" s="33">
        <v>684966762</v>
      </c>
      <c r="E14" s="33" t="s">
        <v>289</v>
      </c>
      <c r="F14" s="252" t="s">
        <v>227</v>
      </c>
      <c r="G14" s="280">
        <v>10.1</v>
      </c>
      <c r="H14" s="81"/>
      <c r="N14" s="247"/>
    </row>
    <row r="15" spans="1:66" x14ac:dyDescent="0.3">
      <c r="A15" s="268">
        <v>46089</v>
      </c>
      <c r="B15" s="251" t="s">
        <v>204</v>
      </c>
      <c r="C15" s="251">
        <v>14156815</v>
      </c>
      <c r="D15" s="33">
        <v>684966762</v>
      </c>
      <c r="E15" s="33" t="s">
        <v>248</v>
      </c>
      <c r="F15" s="252" t="s">
        <v>227</v>
      </c>
      <c r="G15" s="280">
        <v>8.7100000000000009</v>
      </c>
      <c r="H15" s="81"/>
      <c r="N15" s="247"/>
    </row>
    <row r="16" spans="1:66" x14ac:dyDescent="0.3">
      <c r="A16" s="268">
        <v>46086</v>
      </c>
      <c r="B16" s="251" t="s">
        <v>199</v>
      </c>
      <c r="C16" s="251" t="s">
        <v>290</v>
      </c>
      <c r="D16" s="33">
        <v>7245914615</v>
      </c>
      <c r="E16" s="33" t="s">
        <v>231</v>
      </c>
      <c r="F16" s="252" t="s">
        <v>227</v>
      </c>
      <c r="G16" s="280">
        <v>8.69</v>
      </c>
      <c r="H16" s="81"/>
      <c r="N16" s="247"/>
    </row>
    <row r="17" spans="1:14" x14ac:dyDescent="0.3">
      <c r="A17" s="268">
        <v>46092</v>
      </c>
      <c r="B17" s="251" t="s">
        <v>199</v>
      </c>
      <c r="C17" s="251" t="s">
        <v>291</v>
      </c>
      <c r="D17" s="33">
        <v>7245914615</v>
      </c>
      <c r="E17" s="33" t="s">
        <v>231</v>
      </c>
      <c r="F17" s="252" t="s">
        <v>227</v>
      </c>
      <c r="G17" s="280">
        <v>1.7</v>
      </c>
      <c r="H17" s="81"/>
      <c r="N17" s="247"/>
    </row>
    <row r="18" spans="1:14" x14ac:dyDescent="0.3">
      <c r="A18" s="271">
        <v>46092</v>
      </c>
      <c r="B18" s="251" t="s">
        <v>261</v>
      </c>
      <c r="C18" s="251">
        <v>4410512305</v>
      </c>
      <c r="D18" s="33">
        <v>536153357</v>
      </c>
      <c r="E18" s="33" t="s">
        <v>254</v>
      </c>
      <c r="F18" s="252" t="s">
        <v>227</v>
      </c>
      <c r="G18" s="280">
        <v>12.59</v>
      </c>
      <c r="H18" s="81"/>
      <c r="N18" s="247"/>
    </row>
    <row r="19" spans="1:14" x14ac:dyDescent="0.3">
      <c r="A19" s="268">
        <v>46112</v>
      </c>
      <c r="B19" s="39" t="s">
        <v>234</v>
      </c>
      <c r="C19" s="39">
        <v>10063</v>
      </c>
      <c r="D19" s="39">
        <v>665627896</v>
      </c>
      <c r="E19" s="39" t="s">
        <v>235</v>
      </c>
      <c r="F19" s="246" t="s">
        <v>227</v>
      </c>
      <c r="G19" s="23">
        <v>8.6999999999999993</v>
      </c>
    </row>
    <row r="20" spans="1:14" x14ac:dyDescent="0.3">
      <c r="A20" s="268">
        <v>46113</v>
      </c>
      <c r="B20" s="253" t="s">
        <v>202</v>
      </c>
      <c r="C20" s="39">
        <v>136394</v>
      </c>
      <c r="D20" s="39">
        <v>720391756</v>
      </c>
      <c r="E20" s="39" t="s">
        <v>226</v>
      </c>
      <c r="F20" s="252" t="s">
        <v>227</v>
      </c>
      <c r="G20" s="246">
        <v>50</v>
      </c>
      <c r="N20" s="247"/>
    </row>
    <row r="21" spans="1:14" x14ac:dyDescent="0.3">
      <c r="A21" s="268">
        <v>46119</v>
      </c>
      <c r="B21" s="39" t="s">
        <v>204</v>
      </c>
      <c r="C21" s="39">
        <v>14463780</v>
      </c>
      <c r="D21" s="39">
        <v>684966762</v>
      </c>
      <c r="E21" s="39" t="s">
        <v>228</v>
      </c>
      <c r="F21" s="246" t="s">
        <v>227</v>
      </c>
      <c r="G21" s="246">
        <v>9.0500000000000007</v>
      </c>
      <c r="N21" s="247"/>
    </row>
    <row r="22" spans="1:14" x14ac:dyDescent="0.3">
      <c r="A22" s="268">
        <v>46115</v>
      </c>
      <c r="B22" s="39" t="s">
        <v>205</v>
      </c>
      <c r="C22" s="39" t="s">
        <v>229</v>
      </c>
      <c r="D22" s="39">
        <v>559097889</v>
      </c>
      <c r="E22" s="39" t="s">
        <v>228</v>
      </c>
      <c r="F22" s="246" t="s">
        <v>227</v>
      </c>
      <c r="G22" s="246">
        <v>2.75</v>
      </c>
    </row>
    <row r="23" spans="1:14" x14ac:dyDescent="0.3">
      <c r="A23" s="268">
        <v>46117</v>
      </c>
      <c r="B23" s="39" t="s">
        <v>199</v>
      </c>
      <c r="C23" s="39" t="s">
        <v>230</v>
      </c>
      <c r="D23" s="39">
        <v>724594615</v>
      </c>
      <c r="E23" s="39" t="s">
        <v>231</v>
      </c>
      <c r="F23" s="246" t="s">
        <v>227</v>
      </c>
      <c r="G23" s="246" t="s">
        <v>347</v>
      </c>
    </row>
    <row r="24" spans="1:14" x14ac:dyDescent="0.3">
      <c r="A24" s="268">
        <v>46123</v>
      </c>
      <c r="B24" s="39" t="s">
        <v>199</v>
      </c>
      <c r="C24" s="39" t="s">
        <v>292</v>
      </c>
      <c r="D24" s="39">
        <v>724594615</v>
      </c>
      <c r="E24" s="39" t="s">
        <v>231</v>
      </c>
      <c r="F24" s="246" t="s">
        <v>227</v>
      </c>
      <c r="G24" s="246">
        <v>1.7</v>
      </c>
    </row>
    <row r="25" spans="1:14" x14ac:dyDescent="0.3">
      <c r="A25" s="268">
        <v>46113</v>
      </c>
      <c r="B25" s="39" t="s">
        <v>203</v>
      </c>
      <c r="C25" s="39" t="s">
        <v>232</v>
      </c>
      <c r="D25" s="39">
        <v>489998674</v>
      </c>
      <c r="E25" s="39" t="s">
        <v>233</v>
      </c>
      <c r="F25" s="246" t="s">
        <v>227</v>
      </c>
      <c r="G25" s="23">
        <v>599</v>
      </c>
    </row>
    <row r="26" spans="1:14" x14ac:dyDescent="0.3">
      <c r="A26" s="270">
        <v>46142</v>
      </c>
      <c r="B26" s="39" t="s">
        <v>234</v>
      </c>
      <c r="C26" s="39">
        <v>10093</v>
      </c>
      <c r="D26" s="39">
        <v>665627896</v>
      </c>
      <c r="E26" s="39" t="s">
        <v>235</v>
      </c>
      <c r="F26" s="39" t="s">
        <v>227</v>
      </c>
      <c r="G26" s="246">
        <v>6</v>
      </c>
      <c r="N26" s="247"/>
    </row>
    <row r="27" spans="1:14" x14ac:dyDescent="0.3">
      <c r="A27" s="268">
        <v>46147</v>
      </c>
      <c r="B27" s="39" t="s">
        <v>199</v>
      </c>
      <c r="C27" s="39" t="s">
        <v>245</v>
      </c>
      <c r="D27" s="39">
        <v>724594615</v>
      </c>
      <c r="E27" s="39" t="s">
        <v>231</v>
      </c>
      <c r="F27" s="246" t="s">
        <v>227</v>
      </c>
      <c r="G27" s="23">
        <v>8.69</v>
      </c>
      <c r="N27" s="247"/>
    </row>
    <row r="28" spans="1:14" x14ac:dyDescent="0.3">
      <c r="A28" s="268">
        <v>46153</v>
      </c>
      <c r="B28" s="39" t="s">
        <v>199</v>
      </c>
      <c r="C28" s="39" t="s">
        <v>259</v>
      </c>
      <c r="D28" s="39">
        <v>724594615</v>
      </c>
      <c r="E28" s="39" t="s">
        <v>231</v>
      </c>
      <c r="F28" s="246" t="s">
        <v>227</v>
      </c>
      <c r="G28" s="23">
        <v>1.7</v>
      </c>
      <c r="N28" s="247"/>
    </row>
    <row r="29" spans="1:14" x14ac:dyDescent="0.3">
      <c r="A29" s="268">
        <v>46146</v>
      </c>
      <c r="B29" s="39" t="s">
        <v>203</v>
      </c>
      <c r="C29" s="39" t="s">
        <v>260</v>
      </c>
      <c r="D29" s="39">
        <v>489998674</v>
      </c>
      <c r="E29" s="39" t="s">
        <v>65</v>
      </c>
      <c r="F29" s="252" t="s">
        <v>227</v>
      </c>
      <c r="G29" s="23">
        <v>111</v>
      </c>
      <c r="N29" s="247"/>
    </row>
    <row r="30" spans="1:14" x14ac:dyDescent="0.3">
      <c r="A30" s="275"/>
      <c r="B30" s="276" t="s">
        <v>293</v>
      </c>
      <c r="C30" s="276"/>
      <c r="D30" s="276"/>
      <c r="E30" s="276"/>
      <c r="F30" s="277"/>
      <c r="G30" s="278"/>
      <c r="N30" s="247"/>
    </row>
    <row r="31" spans="1:14" x14ac:dyDescent="0.3">
      <c r="A31" s="268">
        <v>46142</v>
      </c>
      <c r="B31" s="254" t="s">
        <v>234</v>
      </c>
      <c r="C31" s="254">
        <v>10093</v>
      </c>
      <c r="D31" s="39">
        <v>665627896</v>
      </c>
      <c r="E31" s="39" t="s">
        <v>235</v>
      </c>
      <c r="F31" s="252" t="s">
        <v>227</v>
      </c>
      <c r="G31" s="23" t="s">
        <v>354</v>
      </c>
      <c r="N31" s="247"/>
    </row>
    <row r="32" spans="1:14" x14ac:dyDescent="0.3">
      <c r="A32" s="268">
        <v>46150</v>
      </c>
      <c r="B32" s="254" t="s">
        <v>204</v>
      </c>
      <c r="C32" s="254">
        <v>14796895</v>
      </c>
      <c r="D32" s="39">
        <v>684966762</v>
      </c>
      <c r="E32" s="39" t="s">
        <v>248</v>
      </c>
      <c r="F32" s="252" t="s">
        <v>227</v>
      </c>
      <c r="G32" s="23">
        <v>300.54000000000002</v>
      </c>
      <c r="N32" s="247"/>
    </row>
    <row r="33" spans="1:14" x14ac:dyDescent="0.3">
      <c r="A33" s="268">
        <v>46178</v>
      </c>
      <c r="B33" s="254" t="s">
        <v>199</v>
      </c>
      <c r="C33" s="254" t="s">
        <v>294</v>
      </c>
      <c r="D33" s="39">
        <v>724594615</v>
      </c>
      <c r="E33" s="39" t="s">
        <v>231</v>
      </c>
      <c r="F33" s="252" t="s">
        <v>227</v>
      </c>
      <c r="G33" s="23">
        <v>8.69</v>
      </c>
      <c r="N33" s="247"/>
    </row>
    <row r="34" spans="1:14" x14ac:dyDescent="0.3">
      <c r="A34" s="268">
        <v>46184</v>
      </c>
      <c r="B34" s="254" t="s">
        <v>199</v>
      </c>
      <c r="C34" s="254" t="s">
        <v>295</v>
      </c>
      <c r="D34" s="39">
        <v>724594615</v>
      </c>
      <c r="E34" s="39" t="s">
        <v>231</v>
      </c>
      <c r="F34" s="252" t="s">
        <v>227</v>
      </c>
      <c r="G34" s="23">
        <v>1.7</v>
      </c>
      <c r="N34" s="247"/>
    </row>
    <row r="35" spans="1:14" x14ac:dyDescent="0.3">
      <c r="A35" s="268">
        <v>46173</v>
      </c>
      <c r="B35" s="254" t="s">
        <v>234</v>
      </c>
      <c r="C35" s="254">
        <v>10124</v>
      </c>
      <c r="D35" s="39">
        <v>665627896</v>
      </c>
      <c r="E35" s="39" t="s">
        <v>235</v>
      </c>
      <c r="F35" s="252" t="s">
        <v>227</v>
      </c>
      <c r="G35" s="23">
        <v>6</v>
      </c>
      <c r="N35" s="247"/>
    </row>
    <row r="36" spans="1:14" x14ac:dyDescent="0.3">
      <c r="A36" s="268">
        <v>46160</v>
      </c>
      <c r="B36" s="254" t="s">
        <v>298</v>
      </c>
      <c r="C36" s="254" t="s">
        <v>297</v>
      </c>
      <c r="D36" s="39">
        <v>980346115</v>
      </c>
      <c r="E36" s="39" t="s">
        <v>296</v>
      </c>
      <c r="F36" s="252" t="s">
        <v>227</v>
      </c>
      <c r="G36" s="23">
        <v>64.8</v>
      </c>
      <c r="N36" s="247"/>
    </row>
    <row r="37" spans="1:14" x14ac:dyDescent="0.3">
      <c r="A37" s="268">
        <v>46175</v>
      </c>
      <c r="B37" s="254" t="s">
        <v>203</v>
      </c>
      <c r="C37" s="254" t="s">
        <v>299</v>
      </c>
      <c r="D37" s="39">
        <v>489998674</v>
      </c>
      <c r="E37" s="39" t="s">
        <v>65</v>
      </c>
      <c r="F37" s="252" t="s">
        <v>227</v>
      </c>
      <c r="G37" s="23">
        <v>190</v>
      </c>
      <c r="N37" s="247"/>
    </row>
    <row r="38" spans="1:14" x14ac:dyDescent="0.3">
      <c r="A38" s="268">
        <v>46175</v>
      </c>
      <c r="B38" s="253" t="s">
        <v>203</v>
      </c>
      <c r="C38" s="90" t="s">
        <v>301</v>
      </c>
      <c r="D38" s="39">
        <v>489998674</v>
      </c>
      <c r="E38" s="255" t="s">
        <v>300</v>
      </c>
      <c r="F38" s="252" t="s">
        <v>227</v>
      </c>
      <c r="G38" s="23">
        <v>74</v>
      </c>
      <c r="N38" s="247"/>
    </row>
    <row r="39" spans="1:14" x14ac:dyDescent="0.3">
      <c r="A39" s="268">
        <v>46208</v>
      </c>
      <c r="B39" s="253" t="s">
        <v>199</v>
      </c>
      <c r="C39" s="253" t="s">
        <v>345</v>
      </c>
      <c r="D39" s="39">
        <v>724594615</v>
      </c>
      <c r="E39" s="39" t="s">
        <v>231</v>
      </c>
      <c r="F39" s="252" t="s">
        <v>227</v>
      </c>
      <c r="G39" s="246">
        <v>8.69</v>
      </c>
      <c r="N39" s="247"/>
    </row>
    <row r="40" spans="1:14" x14ac:dyDescent="0.3">
      <c r="A40" s="268">
        <v>46214</v>
      </c>
      <c r="B40" s="253" t="s">
        <v>199</v>
      </c>
      <c r="C40" s="39" t="s">
        <v>346</v>
      </c>
      <c r="D40" s="39">
        <v>724594615</v>
      </c>
      <c r="E40" s="39" t="s">
        <v>231</v>
      </c>
      <c r="F40" s="246" t="s">
        <v>227</v>
      </c>
      <c r="G40" s="246">
        <v>1.7</v>
      </c>
      <c r="N40" s="247"/>
    </row>
    <row r="41" spans="1:14" x14ac:dyDescent="0.3">
      <c r="A41" s="268">
        <v>46216</v>
      </c>
      <c r="B41" s="253" t="s">
        <v>308</v>
      </c>
      <c r="C41" s="39">
        <v>9880</v>
      </c>
      <c r="D41" s="39">
        <v>883442602</v>
      </c>
      <c r="E41" s="39" t="s">
        <v>310</v>
      </c>
      <c r="F41" s="252" t="s">
        <v>227</v>
      </c>
      <c r="G41" s="246">
        <v>136</v>
      </c>
      <c r="N41" s="247"/>
    </row>
    <row r="42" spans="1:14" x14ac:dyDescent="0.3">
      <c r="A42" s="268">
        <v>46205</v>
      </c>
      <c r="B42" s="253" t="s">
        <v>203</v>
      </c>
      <c r="C42" s="39" t="s">
        <v>311</v>
      </c>
      <c r="D42" s="39">
        <v>489998674</v>
      </c>
      <c r="E42" s="39" t="s">
        <v>312</v>
      </c>
      <c r="F42" s="252" t="s">
        <v>227</v>
      </c>
      <c r="G42" s="246">
        <v>238</v>
      </c>
      <c r="N42" s="247"/>
    </row>
    <row r="43" spans="1:14" x14ac:dyDescent="0.3">
      <c r="A43" s="268">
        <v>46203</v>
      </c>
      <c r="B43" s="256" t="s">
        <v>234</v>
      </c>
      <c r="C43" s="39">
        <v>10151</v>
      </c>
      <c r="D43" s="39">
        <v>665627896</v>
      </c>
      <c r="E43" s="39" t="s">
        <v>235</v>
      </c>
      <c r="F43" s="246" t="s">
        <v>227</v>
      </c>
      <c r="G43" s="246">
        <v>6</v>
      </c>
      <c r="N43" s="247"/>
    </row>
    <row r="44" spans="1:14" x14ac:dyDescent="0.3">
      <c r="A44" s="268">
        <v>46206</v>
      </c>
      <c r="B44" s="253" t="s">
        <v>205</v>
      </c>
      <c r="C44" s="253" t="s">
        <v>314</v>
      </c>
      <c r="D44" s="39">
        <v>559097889</v>
      </c>
      <c r="E44" s="39" t="s">
        <v>248</v>
      </c>
      <c r="F44" s="246" t="s">
        <v>227</v>
      </c>
      <c r="G44" s="246">
        <v>1.36</v>
      </c>
      <c r="N44" s="247"/>
    </row>
    <row r="45" spans="1:14" x14ac:dyDescent="0.3">
      <c r="A45" s="268">
        <v>46237</v>
      </c>
      <c r="B45" s="253" t="s">
        <v>203</v>
      </c>
      <c r="C45" s="253" t="s">
        <v>353</v>
      </c>
      <c r="D45" s="39">
        <v>489998674</v>
      </c>
      <c r="E45" s="39" t="s">
        <v>312</v>
      </c>
      <c r="F45" s="246" t="s">
        <v>227</v>
      </c>
      <c r="G45" s="246">
        <v>194</v>
      </c>
      <c r="N45" s="247"/>
    </row>
    <row r="46" spans="1:14" x14ac:dyDescent="0.3">
      <c r="A46" s="268">
        <v>46245</v>
      </c>
      <c r="B46" s="253" t="s">
        <v>199</v>
      </c>
      <c r="C46" s="253" t="s">
        <v>341</v>
      </c>
      <c r="D46" s="39">
        <v>724594615</v>
      </c>
      <c r="E46" s="39" t="s">
        <v>231</v>
      </c>
      <c r="F46" s="246" t="s">
        <v>227</v>
      </c>
      <c r="G46" s="246">
        <v>1.7</v>
      </c>
      <c r="N46" s="247"/>
    </row>
    <row r="47" spans="1:14" x14ac:dyDescent="0.3">
      <c r="A47" s="268">
        <v>46239</v>
      </c>
      <c r="B47" s="253" t="s">
        <v>199</v>
      </c>
      <c r="C47" s="253" t="s">
        <v>342</v>
      </c>
      <c r="D47" s="39">
        <v>724594615</v>
      </c>
      <c r="E47" s="39" t="s">
        <v>231</v>
      </c>
      <c r="F47" s="246" t="s">
        <v>227</v>
      </c>
      <c r="G47" s="246">
        <v>8.69</v>
      </c>
      <c r="N47" s="247"/>
    </row>
    <row r="48" spans="1:14" x14ac:dyDescent="0.3">
      <c r="A48" s="268">
        <v>46267</v>
      </c>
      <c r="B48" s="256" t="s">
        <v>329</v>
      </c>
      <c r="C48" s="256" t="s">
        <v>331</v>
      </c>
      <c r="D48" s="39">
        <v>155847044</v>
      </c>
      <c r="E48" s="39" t="s">
        <v>332</v>
      </c>
      <c r="F48" s="246" t="s">
        <v>227</v>
      </c>
      <c r="G48" s="246">
        <v>35.51</v>
      </c>
      <c r="N48" s="247"/>
    </row>
    <row r="49" spans="1:14" x14ac:dyDescent="0.3">
      <c r="A49" s="268">
        <v>46276</v>
      </c>
      <c r="B49" s="256" t="s">
        <v>199</v>
      </c>
      <c r="C49" s="256" t="s">
        <v>343</v>
      </c>
      <c r="D49" s="39">
        <v>724594615</v>
      </c>
      <c r="E49" s="39" t="s">
        <v>231</v>
      </c>
      <c r="F49" s="246" t="s">
        <v>227</v>
      </c>
      <c r="G49" s="246">
        <v>1.7</v>
      </c>
      <c r="N49" s="247"/>
    </row>
    <row r="50" spans="1:14" x14ac:dyDescent="0.3">
      <c r="A50" s="268">
        <v>46270</v>
      </c>
      <c r="B50" s="256" t="s">
        <v>199</v>
      </c>
      <c r="C50" s="256" t="s">
        <v>344</v>
      </c>
      <c r="D50" s="39">
        <v>724594615</v>
      </c>
      <c r="E50" s="39" t="s">
        <v>231</v>
      </c>
      <c r="F50" s="246" t="s">
        <v>227</v>
      </c>
      <c r="G50" s="246">
        <v>8.69</v>
      </c>
      <c r="N50" s="247"/>
    </row>
    <row r="51" spans="1:14" x14ac:dyDescent="0.3">
      <c r="A51" s="268">
        <v>46279</v>
      </c>
      <c r="B51" s="253" t="s">
        <v>335</v>
      </c>
      <c r="C51" s="39">
        <v>52606</v>
      </c>
      <c r="D51" s="39">
        <v>985418281</v>
      </c>
      <c r="E51" s="39" t="s">
        <v>337</v>
      </c>
      <c r="F51" s="252" t="s">
        <v>227</v>
      </c>
      <c r="G51" s="246">
        <v>453.84</v>
      </c>
      <c r="N51" s="247"/>
    </row>
    <row r="52" spans="1:14" x14ac:dyDescent="0.3">
      <c r="A52" s="268">
        <v>46279</v>
      </c>
      <c r="B52" s="253" t="s">
        <v>348</v>
      </c>
      <c r="C52" s="39" t="s">
        <v>349</v>
      </c>
      <c r="D52" s="39">
        <v>309488866</v>
      </c>
      <c r="E52" s="39" t="s">
        <v>78</v>
      </c>
      <c r="F52" s="252" t="s">
        <v>227</v>
      </c>
      <c r="G52" s="246">
        <v>101.67</v>
      </c>
      <c r="N52" s="247"/>
    </row>
    <row r="53" spans="1:14" x14ac:dyDescent="0.3">
      <c r="A53" s="268">
        <v>46272</v>
      </c>
      <c r="B53" s="39" t="s">
        <v>350</v>
      </c>
      <c r="C53" s="39" t="s">
        <v>351</v>
      </c>
      <c r="D53" s="39">
        <v>214728962</v>
      </c>
      <c r="E53" s="39" t="s">
        <v>352</v>
      </c>
      <c r="F53" s="246" t="s">
        <v>227</v>
      </c>
      <c r="G53" s="246">
        <v>40</v>
      </c>
      <c r="N53" s="247"/>
    </row>
    <row r="54" spans="1:14" x14ac:dyDescent="0.3">
      <c r="A54" s="268"/>
      <c r="B54" s="253"/>
      <c r="C54" s="39"/>
      <c r="D54" s="39"/>
      <c r="E54" s="39"/>
      <c r="F54" s="252"/>
      <c r="N54" s="247"/>
    </row>
    <row r="55" spans="1:14" x14ac:dyDescent="0.3">
      <c r="A55" s="268"/>
      <c r="B55" s="39"/>
      <c r="C55" s="39"/>
      <c r="D55" s="39"/>
      <c r="E55" s="39"/>
      <c r="F55" s="246"/>
      <c r="G55" s="23"/>
      <c r="N55" s="247"/>
    </row>
    <row r="56" spans="1:14" x14ac:dyDescent="0.3">
      <c r="A56" s="268"/>
      <c r="B56" s="253"/>
      <c r="C56" s="39"/>
      <c r="D56" s="39"/>
      <c r="E56" s="39"/>
      <c r="F56" s="252"/>
      <c r="N56" s="247"/>
    </row>
    <row r="57" spans="1:14" x14ac:dyDescent="0.3">
      <c r="A57" s="268"/>
      <c r="B57" s="253"/>
      <c r="C57" s="253"/>
      <c r="D57" s="39"/>
      <c r="E57" s="39"/>
      <c r="F57" s="252"/>
      <c r="N57" s="247"/>
    </row>
    <row r="58" spans="1:14" x14ac:dyDescent="0.3">
      <c r="A58" s="268"/>
      <c r="B58" s="253"/>
      <c r="C58" s="253"/>
      <c r="D58" s="39"/>
      <c r="E58" s="39"/>
      <c r="F58" s="257"/>
      <c r="N58" s="247"/>
    </row>
    <row r="59" spans="1:14" x14ac:dyDescent="0.3">
      <c r="A59" s="268"/>
      <c r="B59" s="253"/>
      <c r="C59" s="253"/>
      <c r="D59" s="39"/>
      <c r="E59" s="39"/>
      <c r="F59" s="246"/>
      <c r="N59" s="247"/>
    </row>
    <row r="60" spans="1:14" x14ac:dyDescent="0.3">
      <c r="A60" s="268"/>
      <c r="B60" s="253"/>
      <c r="C60" s="39"/>
      <c r="D60" s="39"/>
      <c r="E60" s="39"/>
      <c r="F60" s="257"/>
      <c r="N60" s="247"/>
    </row>
    <row r="61" spans="1:14" x14ac:dyDescent="0.3">
      <c r="A61" s="268"/>
      <c r="B61" s="256"/>
      <c r="C61" s="256"/>
      <c r="D61" s="39"/>
      <c r="E61" s="39"/>
      <c r="F61" s="246"/>
      <c r="N61" s="247"/>
    </row>
    <row r="62" spans="1:14" x14ac:dyDescent="0.3">
      <c r="A62" s="268"/>
      <c r="B62" s="253"/>
      <c r="C62" s="253"/>
      <c r="D62" s="39"/>
      <c r="E62" s="39"/>
      <c r="F62" s="252"/>
      <c r="N62" s="247"/>
    </row>
    <row r="63" spans="1:14" x14ac:dyDescent="0.3">
      <c r="A63" s="268"/>
      <c r="B63" s="39"/>
      <c r="C63" s="39"/>
      <c r="D63" s="39"/>
      <c r="E63" s="39"/>
      <c r="F63" s="246"/>
      <c r="N63" s="247"/>
    </row>
    <row r="64" spans="1:14" x14ac:dyDescent="0.3">
      <c r="A64" s="268"/>
      <c r="B64" s="253"/>
      <c r="C64" s="253"/>
      <c r="D64" s="39"/>
      <c r="E64" s="39"/>
      <c r="F64" s="257"/>
      <c r="N64" s="247"/>
    </row>
    <row r="65" spans="1:14" x14ac:dyDescent="0.3">
      <c r="A65" s="270"/>
      <c r="B65" s="253"/>
      <c r="C65" s="253"/>
      <c r="D65" s="39"/>
      <c r="E65" s="39"/>
      <c r="F65" s="257"/>
      <c r="N65" s="247"/>
    </row>
    <row r="66" spans="1:14" x14ac:dyDescent="0.3">
      <c r="A66" s="268"/>
      <c r="B66" s="253"/>
      <c r="C66" s="39"/>
      <c r="D66" s="39"/>
      <c r="E66" s="39"/>
      <c r="F66" s="257"/>
      <c r="N66" s="247"/>
    </row>
    <row r="67" spans="1:14" x14ac:dyDescent="0.3">
      <c r="A67" s="268"/>
      <c r="B67" s="254"/>
      <c r="C67" s="253"/>
      <c r="D67" s="39"/>
      <c r="E67" s="259"/>
      <c r="F67" s="257"/>
      <c r="N67" s="247"/>
    </row>
    <row r="68" spans="1:14" x14ac:dyDescent="0.3">
      <c r="A68" s="268"/>
      <c r="B68" s="254"/>
      <c r="C68" s="253"/>
      <c r="D68" s="39"/>
      <c r="E68" s="259"/>
      <c r="F68" s="246"/>
      <c r="N68" s="247"/>
    </row>
    <row r="69" spans="1:14" x14ac:dyDescent="0.3">
      <c r="A69" s="268"/>
      <c r="B69" s="253"/>
      <c r="C69" s="39"/>
      <c r="D69" s="39"/>
      <c r="E69" s="39"/>
      <c r="F69" s="257"/>
      <c r="N69" s="247"/>
    </row>
    <row r="70" spans="1:14" x14ac:dyDescent="0.3">
      <c r="A70" s="268"/>
      <c r="B70" s="253"/>
      <c r="C70" s="253"/>
      <c r="D70" s="39"/>
      <c r="E70" s="39"/>
      <c r="F70" s="257"/>
      <c r="N70" s="248"/>
    </row>
    <row r="71" spans="1:14" x14ac:dyDescent="0.3">
      <c r="A71" s="268"/>
      <c r="B71" s="253"/>
      <c r="C71" s="256"/>
      <c r="D71" s="39"/>
      <c r="E71" s="39"/>
      <c r="F71" s="246"/>
    </row>
    <row r="72" spans="1:14" x14ac:dyDescent="0.3">
      <c r="A72" s="268"/>
      <c r="B72" s="253"/>
      <c r="C72" s="253"/>
      <c r="D72" s="39"/>
      <c r="E72" s="39"/>
      <c r="F72" s="257"/>
    </row>
    <row r="73" spans="1:14" x14ac:dyDescent="0.3">
      <c r="A73" s="268"/>
      <c r="B73" s="253"/>
      <c r="C73" s="253"/>
      <c r="D73" s="39"/>
      <c r="E73" s="39"/>
      <c r="F73" s="257"/>
      <c r="N73" s="81"/>
    </row>
    <row r="74" spans="1:14" x14ac:dyDescent="0.3">
      <c r="A74" s="268"/>
      <c r="B74" s="253"/>
      <c r="C74" s="253"/>
      <c r="D74" s="39"/>
      <c r="E74" s="39"/>
      <c r="F74" s="257"/>
    </row>
    <row r="75" spans="1:14" x14ac:dyDescent="0.3">
      <c r="A75" s="268"/>
      <c r="B75" s="253"/>
      <c r="C75" s="39"/>
      <c r="D75" s="39"/>
      <c r="E75" s="39"/>
      <c r="F75" s="257"/>
    </row>
    <row r="76" spans="1:14" x14ac:dyDescent="0.3">
      <c r="A76" s="268"/>
      <c r="B76" s="39"/>
      <c r="C76" s="39"/>
      <c r="D76" s="39"/>
      <c r="E76" s="39"/>
      <c r="F76" s="260"/>
    </row>
    <row r="77" spans="1:14" x14ac:dyDescent="0.3">
      <c r="A77" s="268"/>
      <c r="B77" s="39"/>
      <c r="C77" s="39"/>
      <c r="D77" s="39"/>
      <c r="E77" s="39"/>
      <c r="F77" s="260"/>
    </row>
    <row r="78" spans="1:14" x14ac:dyDescent="0.3">
      <c r="A78" s="270"/>
      <c r="B78" s="39"/>
      <c r="C78" s="39"/>
      <c r="D78" s="39"/>
      <c r="E78" s="39"/>
      <c r="F78" s="260"/>
    </row>
    <row r="79" spans="1:14" x14ac:dyDescent="0.3">
      <c r="A79" s="270"/>
      <c r="B79" s="39"/>
      <c r="C79" s="39"/>
      <c r="D79" s="39"/>
      <c r="E79" s="39"/>
      <c r="F79" s="260"/>
    </row>
    <row r="80" spans="1:14" x14ac:dyDescent="0.3">
      <c r="A80" s="270"/>
      <c r="B80" s="39"/>
      <c r="C80" s="39"/>
      <c r="D80" s="39"/>
      <c r="E80" s="39"/>
      <c r="F80" s="249"/>
    </row>
    <row r="81" spans="1:8" x14ac:dyDescent="0.3">
      <c r="A81" s="270"/>
      <c r="B81" s="39"/>
      <c r="C81" s="39"/>
      <c r="D81" s="39"/>
      <c r="E81" s="39"/>
      <c r="F81" s="249"/>
    </row>
    <row r="82" spans="1:8" x14ac:dyDescent="0.3">
      <c r="A82" s="270"/>
      <c r="B82" s="39"/>
      <c r="C82" s="39"/>
      <c r="D82" s="39"/>
      <c r="E82" s="39"/>
      <c r="F82" s="249"/>
    </row>
    <row r="83" spans="1:8" x14ac:dyDescent="0.3">
      <c r="A83" s="270"/>
      <c r="B83" s="39"/>
      <c r="C83" s="39"/>
      <c r="D83" s="39"/>
      <c r="E83" s="39"/>
      <c r="F83" s="249"/>
    </row>
    <row r="84" spans="1:8" x14ac:dyDescent="0.3">
      <c r="A84" s="270"/>
      <c r="B84" s="39"/>
      <c r="C84" s="39"/>
      <c r="D84" s="39"/>
      <c r="E84" s="39"/>
      <c r="F84" s="249"/>
      <c r="H84" s="90" t="s">
        <v>75</v>
      </c>
    </row>
    <row r="85" spans="1:8" x14ac:dyDescent="0.3">
      <c r="A85" s="270"/>
      <c r="B85" s="39"/>
      <c r="C85" s="39"/>
      <c r="D85" s="39"/>
      <c r="E85" s="39"/>
      <c r="F85" s="249"/>
    </row>
    <row r="86" spans="1:8" x14ac:dyDescent="0.3">
      <c r="A86" s="270"/>
      <c r="B86" s="39"/>
      <c r="C86" s="39"/>
      <c r="D86" s="39"/>
      <c r="E86" s="39"/>
      <c r="F86" s="249"/>
    </row>
    <row r="87" spans="1:8" x14ac:dyDescent="0.3">
      <c r="A87" s="270"/>
      <c r="B87" s="39"/>
      <c r="C87" s="39"/>
      <c r="D87" s="39"/>
      <c r="E87" s="39"/>
      <c r="F87" s="249"/>
    </row>
    <row r="88" spans="1:8" x14ac:dyDescent="0.3">
      <c r="A88" s="270"/>
      <c r="B88" s="39"/>
      <c r="C88" s="39"/>
      <c r="D88" s="39"/>
      <c r="E88" s="39"/>
      <c r="F88" s="249"/>
    </row>
    <row r="89" spans="1:8" x14ac:dyDescent="0.3">
      <c r="A89" s="270"/>
      <c r="B89" s="39"/>
      <c r="C89" s="39"/>
      <c r="D89" s="39"/>
      <c r="E89" s="39"/>
      <c r="F89" s="249"/>
    </row>
    <row r="90" spans="1:8" x14ac:dyDescent="0.3">
      <c r="A90" s="270"/>
      <c r="B90" s="39"/>
      <c r="C90" s="39"/>
      <c r="D90" s="39"/>
      <c r="E90" s="39"/>
      <c r="F90" s="249"/>
    </row>
    <row r="91" spans="1:8" x14ac:dyDescent="0.3">
      <c r="A91" s="270"/>
      <c r="B91" s="39"/>
      <c r="C91" s="39"/>
      <c r="D91" s="39"/>
      <c r="E91" s="39"/>
      <c r="F91" s="249"/>
    </row>
    <row r="92" spans="1:8" x14ac:dyDescent="0.3">
      <c r="A92" s="270"/>
      <c r="B92" s="39"/>
      <c r="C92" s="39"/>
      <c r="D92" s="39"/>
      <c r="E92" s="39"/>
      <c r="F92" s="249"/>
    </row>
    <row r="93" spans="1:8" x14ac:dyDescent="0.3">
      <c r="A93" s="270"/>
      <c r="B93" s="39"/>
      <c r="C93" s="39"/>
      <c r="D93" s="39"/>
      <c r="E93" s="39"/>
      <c r="F93" s="249"/>
    </row>
    <row r="94" spans="1:8" x14ac:dyDescent="0.3">
      <c r="A94" s="270"/>
      <c r="B94" s="39"/>
      <c r="C94" s="39"/>
      <c r="D94" s="39"/>
      <c r="E94" s="39"/>
      <c r="F94" s="249"/>
    </row>
    <row r="95" spans="1:8" x14ac:dyDescent="0.3">
      <c r="A95" s="270"/>
      <c r="B95" s="39"/>
      <c r="C95" s="39"/>
      <c r="D95" s="39"/>
      <c r="E95" s="39"/>
      <c r="F95" s="249"/>
    </row>
    <row r="96" spans="1:8" x14ac:dyDescent="0.3">
      <c r="A96" s="270"/>
      <c r="B96" s="39"/>
      <c r="C96" s="39"/>
      <c r="D96" s="39"/>
      <c r="E96" s="39"/>
      <c r="F96" s="249"/>
    </row>
    <row r="97" spans="1:7" x14ac:dyDescent="0.3">
      <c r="A97" s="270"/>
      <c r="B97" s="39"/>
      <c r="C97" s="39"/>
      <c r="D97" s="39"/>
      <c r="E97" s="39"/>
      <c r="F97" s="249"/>
    </row>
    <row r="98" spans="1:7" x14ac:dyDescent="0.3">
      <c r="A98" s="270"/>
      <c r="B98" s="39"/>
      <c r="C98" s="39"/>
      <c r="D98" s="39"/>
      <c r="E98" s="39"/>
      <c r="F98" s="249"/>
    </row>
    <row r="99" spans="1:7" x14ac:dyDescent="0.3">
      <c r="A99" s="270"/>
      <c r="B99" s="39"/>
      <c r="C99" s="39"/>
      <c r="D99" s="39"/>
      <c r="E99" s="39"/>
      <c r="F99" s="249"/>
    </row>
    <row r="100" spans="1:7" x14ac:dyDescent="0.3">
      <c r="A100" s="270"/>
      <c r="B100" s="39"/>
      <c r="C100" s="39"/>
      <c r="D100" s="39"/>
      <c r="E100" s="39"/>
      <c r="F100" s="249"/>
    </row>
    <row r="101" spans="1:7" x14ac:dyDescent="0.3">
      <c r="A101" s="270"/>
      <c r="B101" s="39"/>
      <c r="C101" s="39"/>
      <c r="D101" s="39"/>
      <c r="E101" s="39"/>
      <c r="F101" s="249"/>
    </row>
    <row r="102" spans="1:7" x14ac:dyDescent="0.3">
      <c r="A102" s="270"/>
      <c r="B102" s="39"/>
      <c r="C102" s="39"/>
      <c r="D102" s="39"/>
      <c r="E102" s="39"/>
      <c r="F102" s="249"/>
    </row>
    <row r="103" spans="1:7" x14ac:dyDescent="0.3">
      <c r="A103" s="270"/>
      <c r="B103" s="39"/>
      <c r="C103" s="39"/>
      <c r="D103" s="39"/>
      <c r="E103" s="39"/>
      <c r="F103" s="249"/>
    </row>
    <row r="104" spans="1:7" x14ac:dyDescent="0.3">
      <c r="A104" s="270"/>
      <c r="B104" s="39"/>
      <c r="C104" s="39"/>
      <c r="D104" s="39"/>
      <c r="E104" s="39"/>
      <c r="F104" s="249"/>
    </row>
    <row r="105" spans="1:7" x14ac:dyDescent="0.3">
      <c r="A105" s="270"/>
      <c r="B105" s="39"/>
      <c r="C105" s="39"/>
      <c r="D105" s="39"/>
      <c r="E105" s="39"/>
      <c r="F105" s="249"/>
    </row>
    <row r="106" spans="1:7" x14ac:dyDescent="0.3">
      <c r="A106" s="270"/>
      <c r="B106" s="39"/>
      <c r="C106" s="39"/>
      <c r="D106" s="39"/>
      <c r="E106" s="39"/>
      <c r="F106" s="249"/>
    </row>
    <row r="107" spans="1:7" x14ac:dyDescent="0.3">
      <c r="A107" s="270"/>
      <c r="B107" s="39"/>
      <c r="C107" s="39"/>
      <c r="D107" s="39"/>
      <c r="E107" s="39"/>
      <c r="F107" s="249"/>
    </row>
    <row r="108" spans="1:7" x14ac:dyDescent="0.3">
      <c r="A108" s="270"/>
      <c r="B108" s="39"/>
      <c r="C108" s="39"/>
      <c r="D108" s="39"/>
      <c r="E108" s="39"/>
      <c r="F108" s="249"/>
    </row>
    <row r="109" spans="1:7" x14ac:dyDescent="0.3">
      <c r="A109" s="270"/>
      <c r="B109" s="39"/>
      <c r="C109" s="39"/>
      <c r="D109" s="39"/>
      <c r="E109" s="39"/>
      <c r="F109" s="249"/>
    </row>
    <row r="110" spans="1:7" x14ac:dyDescent="0.3">
      <c r="A110" s="270"/>
      <c r="B110" s="39"/>
      <c r="C110" s="39"/>
      <c r="D110" s="39"/>
      <c r="E110" s="39"/>
      <c r="F110" s="249"/>
    </row>
    <row r="111" spans="1:7" x14ac:dyDescent="0.3">
      <c r="A111" s="270"/>
      <c r="B111" s="39"/>
      <c r="C111" s="39"/>
      <c r="D111" s="39"/>
      <c r="E111" s="39"/>
      <c r="F111" s="249"/>
      <c r="G111" s="246">
        <f>SUM(G4:G110)</f>
        <v>2835.1200000000003</v>
      </c>
    </row>
    <row r="112" spans="1:7" x14ac:dyDescent="0.3">
      <c r="G112" s="241"/>
    </row>
    <row r="113" spans="7:7" x14ac:dyDescent="0.3">
      <c r="G113" s="241"/>
    </row>
    <row r="114" spans="7:7" x14ac:dyDescent="0.3">
      <c r="G114" s="241"/>
    </row>
    <row r="115" spans="7:7" x14ac:dyDescent="0.3">
      <c r="G115" s="241"/>
    </row>
    <row r="116" spans="7:7" x14ac:dyDescent="0.3">
      <c r="G116" s="241"/>
    </row>
    <row r="117" spans="7:7" x14ac:dyDescent="0.3">
      <c r="G117" s="241"/>
    </row>
    <row r="118" spans="7:7" x14ac:dyDescent="0.3">
      <c r="G118" s="241"/>
    </row>
    <row r="119" spans="7:7" x14ac:dyDescent="0.3">
      <c r="G119" s="241"/>
    </row>
    <row r="120" spans="7:7" x14ac:dyDescent="0.3">
      <c r="G120" s="241"/>
    </row>
    <row r="121" spans="7:7" x14ac:dyDescent="0.3">
      <c r="G121" s="241"/>
    </row>
    <row r="122" spans="7:7" x14ac:dyDescent="0.3">
      <c r="G122" s="241"/>
    </row>
    <row r="123" spans="7:7" x14ac:dyDescent="0.3">
      <c r="G123" s="241"/>
    </row>
    <row r="124" spans="7:7" x14ac:dyDescent="0.3">
      <c r="G124" s="241"/>
    </row>
    <row r="125" spans="7:7" x14ac:dyDescent="0.3">
      <c r="G125" s="241"/>
    </row>
    <row r="126" spans="7:7" x14ac:dyDescent="0.3">
      <c r="G126" s="241"/>
    </row>
    <row r="127" spans="7:7" x14ac:dyDescent="0.3">
      <c r="G127" s="241"/>
    </row>
    <row r="128" spans="7:7" x14ac:dyDescent="0.3">
      <c r="G128" s="241"/>
    </row>
    <row r="129" spans="7:7" x14ac:dyDescent="0.3">
      <c r="G129" s="241"/>
    </row>
    <row r="130" spans="7:7" x14ac:dyDescent="0.3">
      <c r="G130" s="241"/>
    </row>
    <row r="131" spans="7:7" x14ac:dyDescent="0.3">
      <c r="G131" s="241"/>
    </row>
    <row r="132" spans="7:7" x14ac:dyDescent="0.3">
      <c r="G132" s="241"/>
    </row>
    <row r="133" spans="7:7" x14ac:dyDescent="0.3">
      <c r="G133" s="241"/>
    </row>
    <row r="134" spans="7:7" x14ac:dyDescent="0.3">
      <c r="G134" s="241"/>
    </row>
    <row r="135" spans="7:7" x14ac:dyDescent="0.3">
      <c r="G135" s="241"/>
    </row>
    <row r="136" spans="7:7" x14ac:dyDescent="0.3">
      <c r="G136" s="241"/>
    </row>
    <row r="137" spans="7:7" x14ac:dyDescent="0.3">
      <c r="G137" s="241"/>
    </row>
    <row r="138" spans="7:7" x14ac:dyDescent="0.3">
      <c r="G138" s="241"/>
    </row>
    <row r="139" spans="7:7" x14ac:dyDescent="0.3">
      <c r="G139" s="241"/>
    </row>
    <row r="140" spans="7:7" x14ac:dyDescent="0.3">
      <c r="G140" s="241"/>
    </row>
    <row r="141" spans="7:7" x14ac:dyDescent="0.3">
      <c r="G141" s="241"/>
    </row>
    <row r="142" spans="7:7" x14ac:dyDescent="0.3">
      <c r="G142" s="241"/>
    </row>
    <row r="143" spans="7:7" x14ac:dyDescent="0.3">
      <c r="G143" s="241"/>
    </row>
    <row r="144" spans="7:7" x14ac:dyDescent="0.3">
      <c r="G144" s="241"/>
    </row>
    <row r="145" spans="7:7" x14ac:dyDescent="0.3">
      <c r="G145" s="241"/>
    </row>
    <row r="146" spans="7:7" x14ac:dyDescent="0.3">
      <c r="G146" s="241"/>
    </row>
    <row r="147" spans="7:7" x14ac:dyDescent="0.3">
      <c r="G147" s="241"/>
    </row>
    <row r="148" spans="7:7" x14ac:dyDescent="0.3">
      <c r="G148" s="241"/>
    </row>
    <row r="149" spans="7:7" x14ac:dyDescent="0.3">
      <c r="G149" s="241"/>
    </row>
    <row r="150" spans="7:7" x14ac:dyDescent="0.3">
      <c r="G150" s="241"/>
    </row>
    <row r="151" spans="7:7" x14ac:dyDescent="0.3">
      <c r="G151" s="241"/>
    </row>
    <row r="152" spans="7:7" x14ac:dyDescent="0.3">
      <c r="G152" s="241"/>
    </row>
    <row r="153" spans="7:7" x14ac:dyDescent="0.3">
      <c r="G153" s="241"/>
    </row>
    <row r="154" spans="7:7" x14ac:dyDescent="0.3">
      <c r="G154" s="241"/>
    </row>
    <row r="155" spans="7:7" x14ac:dyDescent="0.3">
      <c r="G155" s="241"/>
    </row>
    <row r="156" spans="7:7" x14ac:dyDescent="0.3">
      <c r="G156" s="241"/>
    </row>
    <row r="157" spans="7:7" x14ac:dyDescent="0.3">
      <c r="G157" s="241"/>
    </row>
    <row r="158" spans="7:7" x14ac:dyDescent="0.3">
      <c r="G158" s="241"/>
    </row>
    <row r="159" spans="7:7" x14ac:dyDescent="0.3">
      <c r="G159" s="241"/>
    </row>
    <row r="160" spans="7:7" x14ac:dyDescent="0.3">
      <c r="G160" s="241"/>
    </row>
    <row r="161" spans="7:7" x14ac:dyDescent="0.3">
      <c r="G161" s="241"/>
    </row>
    <row r="162" spans="7:7" x14ac:dyDescent="0.3">
      <c r="G162" s="241"/>
    </row>
    <row r="163" spans="7:7" x14ac:dyDescent="0.3">
      <c r="G163" s="241"/>
    </row>
    <row r="164" spans="7:7" x14ac:dyDescent="0.3">
      <c r="G164" s="241"/>
    </row>
    <row r="165" spans="7:7" x14ac:dyDescent="0.3">
      <c r="G165" s="241"/>
    </row>
    <row r="166" spans="7:7" x14ac:dyDescent="0.3">
      <c r="G166" s="241"/>
    </row>
    <row r="167" spans="7:7" x14ac:dyDescent="0.3">
      <c r="G167" s="241"/>
    </row>
    <row r="168" spans="7:7" x14ac:dyDescent="0.3">
      <c r="G168" s="241"/>
    </row>
    <row r="169" spans="7:7" x14ac:dyDescent="0.3">
      <c r="G169" s="241"/>
    </row>
    <row r="170" spans="7:7" x14ac:dyDescent="0.3">
      <c r="G170" s="241"/>
    </row>
    <row r="171" spans="7:7" x14ac:dyDescent="0.3">
      <c r="G171" s="241"/>
    </row>
    <row r="172" spans="7:7" x14ac:dyDescent="0.3">
      <c r="G172" s="241"/>
    </row>
    <row r="173" spans="7:7" x14ac:dyDescent="0.3">
      <c r="G173" s="241"/>
    </row>
    <row r="174" spans="7:7" x14ac:dyDescent="0.3">
      <c r="G174" s="241"/>
    </row>
    <row r="175" spans="7:7" x14ac:dyDescent="0.3">
      <c r="G175" s="241"/>
    </row>
    <row r="176" spans="7:7" x14ac:dyDescent="0.3">
      <c r="G176" s="241"/>
    </row>
    <row r="177" spans="7:7" x14ac:dyDescent="0.3">
      <c r="G177" s="241"/>
    </row>
    <row r="178" spans="7:7" x14ac:dyDescent="0.3">
      <c r="G178" s="241"/>
    </row>
    <row r="179" spans="7:7" x14ac:dyDescent="0.3">
      <c r="G179" s="241"/>
    </row>
    <row r="180" spans="7:7" x14ac:dyDescent="0.3">
      <c r="G180" s="241"/>
    </row>
    <row r="181" spans="7:7" x14ac:dyDescent="0.3">
      <c r="G181" s="241"/>
    </row>
    <row r="182" spans="7:7" x14ac:dyDescent="0.3">
      <c r="G182" s="241"/>
    </row>
    <row r="183" spans="7:7" x14ac:dyDescent="0.3">
      <c r="G183" s="241"/>
    </row>
    <row r="184" spans="7:7" x14ac:dyDescent="0.3">
      <c r="G184" s="241"/>
    </row>
    <row r="185" spans="7:7" x14ac:dyDescent="0.3">
      <c r="G185" s="241"/>
    </row>
    <row r="186" spans="7:7" x14ac:dyDescent="0.3">
      <c r="G186" s="241"/>
    </row>
    <row r="187" spans="7:7" x14ac:dyDescent="0.3">
      <c r="G187" s="241"/>
    </row>
    <row r="188" spans="7:7" x14ac:dyDescent="0.3">
      <c r="G188" s="241"/>
    </row>
    <row r="189" spans="7:7" x14ac:dyDescent="0.3">
      <c r="G189" s="241"/>
    </row>
    <row r="190" spans="7:7" x14ac:dyDescent="0.3">
      <c r="G190" s="241"/>
    </row>
    <row r="191" spans="7:7" x14ac:dyDescent="0.3">
      <c r="G191" s="241"/>
    </row>
    <row r="192" spans="7:7" x14ac:dyDescent="0.3">
      <c r="G192" s="241"/>
    </row>
    <row r="193" spans="7:7" x14ac:dyDescent="0.3">
      <c r="G193" s="241"/>
    </row>
    <row r="194" spans="7:7" x14ac:dyDescent="0.3">
      <c r="G194" s="241"/>
    </row>
    <row r="195" spans="7:7" x14ac:dyDescent="0.3">
      <c r="G195" s="241"/>
    </row>
    <row r="196" spans="7:7" x14ac:dyDescent="0.3">
      <c r="G196" s="241"/>
    </row>
    <row r="197" spans="7:7" x14ac:dyDescent="0.3">
      <c r="G197" s="241"/>
    </row>
    <row r="198" spans="7:7" x14ac:dyDescent="0.3">
      <c r="G198" s="241"/>
    </row>
    <row r="199" spans="7:7" x14ac:dyDescent="0.3">
      <c r="G199" s="241"/>
    </row>
    <row r="200" spans="7:7" x14ac:dyDescent="0.3">
      <c r="G200" s="241"/>
    </row>
    <row r="201" spans="7:7" x14ac:dyDescent="0.3">
      <c r="G201" s="241"/>
    </row>
    <row r="202" spans="7:7" x14ac:dyDescent="0.3">
      <c r="G202" s="241"/>
    </row>
    <row r="203" spans="7:7" x14ac:dyDescent="0.3">
      <c r="G203" s="241"/>
    </row>
    <row r="204" spans="7:7" x14ac:dyDescent="0.3">
      <c r="G204" s="241"/>
    </row>
    <row r="205" spans="7:7" x14ac:dyDescent="0.3">
      <c r="G205" s="241"/>
    </row>
    <row r="206" spans="7:7" x14ac:dyDescent="0.3">
      <c r="G206" s="241"/>
    </row>
    <row r="207" spans="7:7" x14ac:dyDescent="0.3">
      <c r="G207" s="241"/>
    </row>
    <row r="208" spans="7:7" x14ac:dyDescent="0.3">
      <c r="G208" s="241"/>
    </row>
    <row r="209" spans="7:7" x14ac:dyDescent="0.3">
      <c r="G209" s="241"/>
    </row>
    <row r="210" spans="7:7" x14ac:dyDescent="0.3">
      <c r="G210" s="241"/>
    </row>
    <row r="211" spans="7:7" x14ac:dyDescent="0.3">
      <c r="G211" s="241"/>
    </row>
    <row r="212" spans="7:7" x14ac:dyDescent="0.3">
      <c r="G212" s="241"/>
    </row>
    <row r="213" spans="7:7" x14ac:dyDescent="0.3">
      <c r="G213" s="241"/>
    </row>
    <row r="214" spans="7:7" x14ac:dyDescent="0.3">
      <c r="G214" s="241"/>
    </row>
    <row r="215" spans="7:7" x14ac:dyDescent="0.3">
      <c r="G215" s="241"/>
    </row>
    <row r="216" spans="7:7" x14ac:dyDescent="0.3">
      <c r="G216" s="241"/>
    </row>
    <row r="217" spans="7:7" x14ac:dyDescent="0.3">
      <c r="G217" s="241"/>
    </row>
    <row r="218" spans="7:7" x14ac:dyDescent="0.3">
      <c r="G218" s="241"/>
    </row>
    <row r="219" spans="7:7" x14ac:dyDescent="0.3">
      <c r="G219" s="241"/>
    </row>
    <row r="220" spans="7:7" x14ac:dyDescent="0.3">
      <c r="G220" s="241"/>
    </row>
    <row r="221" spans="7:7" x14ac:dyDescent="0.3">
      <c r="G221" s="241"/>
    </row>
    <row r="222" spans="7:7" x14ac:dyDescent="0.3">
      <c r="G222" s="241"/>
    </row>
    <row r="223" spans="7:7" x14ac:dyDescent="0.3">
      <c r="G223" s="241"/>
    </row>
    <row r="224" spans="7:7" x14ac:dyDescent="0.3">
      <c r="G224" s="241"/>
    </row>
    <row r="225" spans="7:7" x14ac:dyDescent="0.3">
      <c r="G225" s="241"/>
    </row>
    <row r="226" spans="7:7" x14ac:dyDescent="0.3">
      <c r="G226" s="241"/>
    </row>
    <row r="227" spans="7:7" x14ac:dyDescent="0.3">
      <c r="G227" s="241"/>
    </row>
    <row r="228" spans="7:7" x14ac:dyDescent="0.3">
      <c r="G228" s="241"/>
    </row>
    <row r="229" spans="7:7" x14ac:dyDescent="0.3">
      <c r="G229" s="241"/>
    </row>
    <row r="230" spans="7:7" x14ac:dyDescent="0.3">
      <c r="G230" s="241"/>
    </row>
    <row r="231" spans="7:7" x14ac:dyDescent="0.3">
      <c r="G231" s="241"/>
    </row>
    <row r="232" spans="7:7" x14ac:dyDescent="0.3">
      <c r="G232" s="241"/>
    </row>
    <row r="233" spans="7:7" x14ac:dyDescent="0.3">
      <c r="G233" s="241"/>
    </row>
    <row r="234" spans="7:7" x14ac:dyDescent="0.3">
      <c r="G234" s="241"/>
    </row>
    <row r="235" spans="7:7" x14ac:dyDescent="0.3">
      <c r="G235" s="241"/>
    </row>
    <row r="236" spans="7:7" x14ac:dyDescent="0.3">
      <c r="G236" s="241"/>
    </row>
    <row r="237" spans="7:7" x14ac:dyDescent="0.3">
      <c r="G237" s="241"/>
    </row>
    <row r="238" spans="7:7" x14ac:dyDescent="0.3">
      <c r="G238" s="241"/>
    </row>
    <row r="239" spans="7:7" x14ac:dyDescent="0.3">
      <c r="G239" s="241"/>
    </row>
    <row r="240" spans="7:7" x14ac:dyDescent="0.3">
      <c r="G240" s="241"/>
    </row>
    <row r="241" spans="7:7" x14ac:dyDescent="0.3">
      <c r="G241" s="241"/>
    </row>
    <row r="242" spans="7:7" x14ac:dyDescent="0.3">
      <c r="G242" s="241"/>
    </row>
    <row r="243" spans="7:7" x14ac:dyDescent="0.3">
      <c r="G243" s="241"/>
    </row>
    <row r="244" spans="7:7" x14ac:dyDescent="0.3">
      <c r="G244" s="241"/>
    </row>
    <row r="245" spans="7:7" x14ac:dyDescent="0.3">
      <c r="G245" s="241"/>
    </row>
    <row r="246" spans="7:7" x14ac:dyDescent="0.3">
      <c r="G246" s="241"/>
    </row>
    <row r="247" spans="7:7" x14ac:dyDescent="0.3">
      <c r="G247" s="241"/>
    </row>
    <row r="248" spans="7:7" x14ac:dyDescent="0.3">
      <c r="G248" s="241"/>
    </row>
    <row r="249" spans="7:7" x14ac:dyDescent="0.3">
      <c r="G249" s="241"/>
    </row>
    <row r="250" spans="7:7" x14ac:dyDescent="0.3">
      <c r="G250" s="241"/>
    </row>
    <row r="251" spans="7:7" x14ac:dyDescent="0.3">
      <c r="G251" s="241"/>
    </row>
    <row r="252" spans="7:7" x14ac:dyDescent="0.3">
      <c r="G252" s="241"/>
    </row>
    <row r="253" spans="7:7" x14ac:dyDescent="0.3">
      <c r="G253" s="241"/>
    </row>
    <row r="254" spans="7:7" x14ac:dyDescent="0.3">
      <c r="G254" s="241"/>
    </row>
    <row r="255" spans="7:7" x14ac:dyDescent="0.3">
      <c r="G255" s="241"/>
    </row>
    <row r="256" spans="7:7" x14ac:dyDescent="0.3">
      <c r="G256" s="241"/>
    </row>
    <row r="257" spans="7:7" x14ac:dyDescent="0.3">
      <c r="G257" s="241"/>
    </row>
    <row r="258" spans="7:7" x14ac:dyDescent="0.3">
      <c r="G258" s="241"/>
    </row>
    <row r="259" spans="7:7" x14ac:dyDescent="0.3">
      <c r="G259" s="241"/>
    </row>
    <row r="260" spans="7:7" x14ac:dyDescent="0.3">
      <c r="G260" s="241"/>
    </row>
    <row r="261" spans="7:7" x14ac:dyDescent="0.3">
      <c r="G261" s="241"/>
    </row>
    <row r="262" spans="7:7" x14ac:dyDescent="0.3">
      <c r="G262" s="241"/>
    </row>
    <row r="263" spans="7:7" x14ac:dyDescent="0.3">
      <c r="G263" s="241"/>
    </row>
    <row r="264" spans="7:7" x14ac:dyDescent="0.3">
      <c r="G264" s="241"/>
    </row>
    <row r="265" spans="7:7" x14ac:dyDescent="0.3">
      <c r="G265" s="241"/>
    </row>
    <row r="266" spans="7:7" x14ac:dyDescent="0.3">
      <c r="G266" s="241"/>
    </row>
    <row r="267" spans="7:7" x14ac:dyDescent="0.3">
      <c r="G267" s="241"/>
    </row>
    <row r="268" spans="7:7" x14ac:dyDescent="0.3">
      <c r="G268" s="241"/>
    </row>
    <row r="269" spans="7:7" x14ac:dyDescent="0.3">
      <c r="G269" s="241"/>
    </row>
    <row r="270" spans="7:7" x14ac:dyDescent="0.3">
      <c r="G270" s="241"/>
    </row>
    <row r="271" spans="7:7" x14ac:dyDescent="0.3">
      <c r="G271" s="241"/>
    </row>
    <row r="272" spans="7:7" x14ac:dyDescent="0.3">
      <c r="G272" s="241"/>
    </row>
    <row r="273" spans="7:7" x14ac:dyDescent="0.3">
      <c r="G273" s="241"/>
    </row>
    <row r="274" spans="7:7" x14ac:dyDescent="0.3">
      <c r="G274" s="241"/>
    </row>
    <row r="275" spans="7:7" x14ac:dyDescent="0.3">
      <c r="G275" s="241"/>
    </row>
    <row r="276" spans="7:7" x14ac:dyDescent="0.3">
      <c r="G276" s="241"/>
    </row>
    <row r="277" spans="7:7" x14ac:dyDescent="0.3">
      <c r="G277" s="241"/>
    </row>
    <row r="278" spans="7:7" x14ac:dyDescent="0.3">
      <c r="G278" s="241"/>
    </row>
    <row r="279" spans="7:7" x14ac:dyDescent="0.3">
      <c r="G279" s="241"/>
    </row>
    <row r="280" spans="7:7" x14ac:dyDescent="0.3">
      <c r="G280" s="241"/>
    </row>
    <row r="281" spans="7:7" x14ac:dyDescent="0.3">
      <c r="G281" s="241"/>
    </row>
    <row r="282" spans="7:7" x14ac:dyDescent="0.3">
      <c r="G282" s="241"/>
    </row>
    <row r="283" spans="7:7" x14ac:dyDescent="0.3">
      <c r="G283" s="241"/>
    </row>
    <row r="284" spans="7:7" x14ac:dyDescent="0.3">
      <c r="G284" s="241"/>
    </row>
    <row r="285" spans="7:7" x14ac:dyDescent="0.3">
      <c r="G285" s="241"/>
    </row>
    <row r="286" spans="7:7" x14ac:dyDescent="0.3">
      <c r="G286" s="241"/>
    </row>
    <row r="287" spans="7:7" x14ac:dyDescent="0.3">
      <c r="G287" s="241"/>
    </row>
    <row r="288" spans="7:7" x14ac:dyDescent="0.3">
      <c r="G288" s="241"/>
    </row>
    <row r="289" spans="7:7" x14ac:dyDescent="0.3">
      <c r="G289" s="241"/>
    </row>
    <row r="290" spans="7:7" x14ac:dyDescent="0.3">
      <c r="G290" s="241"/>
    </row>
    <row r="291" spans="7:7" x14ac:dyDescent="0.3">
      <c r="G291" s="241"/>
    </row>
    <row r="292" spans="7:7" x14ac:dyDescent="0.3">
      <c r="G292" s="241"/>
    </row>
    <row r="293" spans="7:7" x14ac:dyDescent="0.3">
      <c r="G293" s="241"/>
    </row>
    <row r="294" spans="7:7" x14ac:dyDescent="0.3">
      <c r="G294" s="241"/>
    </row>
    <row r="295" spans="7:7" x14ac:dyDescent="0.3">
      <c r="G295" s="241"/>
    </row>
    <row r="296" spans="7:7" x14ac:dyDescent="0.3">
      <c r="G296" s="241"/>
    </row>
    <row r="297" spans="7:7" x14ac:dyDescent="0.3">
      <c r="G297" s="241"/>
    </row>
    <row r="298" spans="7:7" x14ac:dyDescent="0.3">
      <c r="G298" s="241"/>
    </row>
    <row r="299" spans="7:7" x14ac:dyDescent="0.3">
      <c r="G299" s="241"/>
    </row>
    <row r="300" spans="7:7" x14ac:dyDescent="0.3">
      <c r="G300" s="241"/>
    </row>
    <row r="301" spans="7:7" x14ac:dyDescent="0.3">
      <c r="G301" s="241"/>
    </row>
    <row r="302" spans="7:7" x14ac:dyDescent="0.3">
      <c r="G302" s="241"/>
    </row>
    <row r="303" spans="7:7" x14ac:dyDescent="0.3">
      <c r="G303" s="241"/>
    </row>
    <row r="304" spans="7:7" x14ac:dyDescent="0.3">
      <c r="G304" s="241"/>
    </row>
    <row r="305" spans="7:7" x14ac:dyDescent="0.3">
      <c r="G305" s="241"/>
    </row>
    <row r="306" spans="7:7" x14ac:dyDescent="0.3">
      <c r="G306" s="241"/>
    </row>
    <row r="307" spans="7:7" x14ac:dyDescent="0.3">
      <c r="G307" s="241"/>
    </row>
    <row r="308" spans="7:7" x14ac:dyDescent="0.3">
      <c r="G308" s="241"/>
    </row>
    <row r="309" spans="7:7" x14ac:dyDescent="0.3">
      <c r="G309" s="241"/>
    </row>
    <row r="310" spans="7:7" x14ac:dyDescent="0.3">
      <c r="G310" s="241"/>
    </row>
    <row r="311" spans="7:7" x14ac:dyDescent="0.3">
      <c r="G311" s="241"/>
    </row>
    <row r="312" spans="7:7" x14ac:dyDescent="0.3">
      <c r="G312" s="241"/>
    </row>
    <row r="313" spans="7:7" x14ac:dyDescent="0.3">
      <c r="G313" s="241"/>
    </row>
    <row r="314" spans="7:7" x14ac:dyDescent="0.3">
      <c r="G314" s="241"/>
    </row>
    <row r="315" spans="7:7" x14ac:dyDescent="0.3">
      <c r="G315" s="241"/>
    </row>
    <row r="316" spans="7:7" x14ac:dyDescent="0.3">
      <c r="G316" s="241"/>
    </row>
    <row r="317" spans="7:7" x14ac:dyDescent="0.3">
      <c r="G317" s="241"/>
    </row>
    <row r="318" spans="7:7" x14ac:dyDescent="0.3">
      <c r="G318" s="241"/>
    </row>
    <row r="319" spans="7:7" x14ac:dyDescent="0.3">
      <c r="G319" s="241"/>
    </row>
    <row r="320" spans="7:7" x14ac:dyDescent="0.3">
      <c r="G320" s="241"/>
    </row>
    <row r="321" spans="7:7" x14ac:dyDescent="0.3">
      <c r="G321" s="241"/>
    </row>
    <row r="322" spans="7:7" x14ac:dyDescent="0.3">
      <c r="G322" s="241"/>
    </row>
    <row r="323" spans="7:7" x14ac:dyDescent="0.3">
      <c r="G323" s="241"/>
    </row>
    <row r="324" spans="7:7" x14ac:dyDescent="0.3">
      <c r="G324" s="241"/>
    </row>
    <row r="325" spans="7:7" x14ac:dyDescent="0.3">
      <c r="G325" s="241"/>
    </row>
    <row r="326" spans="7:7" x14ac:dyDescent="0.3">
      <c r="G326" s="241"/>
    </row>
    <row r="327" spans="7:7" x14ac:dyDescent="0.3">
      <c r="G327" s="241"/>
    </row>
    <row r="328" spans="7:7" x14ac:dyDescent="0.3">
      <c r="G328" s="241"/>
    </row>
    <row r="329" spans="7:7" x14ac:dyDescent="0.3">
      <c r="G329" s="241"/>
    </row>
    <row r="330" spans="7:7" x14ac:dyDescent="0.3">
      <c r="G330" s="241"/>
    </row>
    <row r="331" spans="7:7" x14ac:dyDescent="0.3">
      <c r="G331" s="241"/>
    </row>
    <row r="332" spans="7:7" x14ac:dyDescent="0.3">
      <c r="G332" s="241"/>
    </row>
    <row r="333" spans="7:7" x14ac:dyDescent="0.3">
      <c r="G333" s="241"/>
    </row>
    <row r="334" spans="7:7" x14ac:dyDescent="0.3">
      <c r="G334" s="241"/>
    </row>
    <row r="335" spans="7:7" x14ac:dyDescent="0.3">
      <c r="G335" s="241"/>
    </row>
    <row r="336" spans="7:7" x14ac:dyDescent="0.3">
      <c r="G336" s="241"/>
    </row>
    <row r="337" spans="7:7" x14ac:dyDescent="0.3">
      <c r="G337" s="241"/>
    </row>
    <row r="338" spans="7:7" x14ac:dyDescent="0.3">
      <c r="G338" s="241"/>
    </row>
    <row r="339" spans="7:7" x14ac:dyDescent="0.3">
      <c r="G339" s="241"/>
    </row>
    <row r="340" spans="7:7" x14ac:dyDescent="0.3">
      <c r="G340" s="241"/>
    </row>
    <row r="341" spans="7:7" x14ac:dyDescent="0.3">
      <c r="G341" s="241"/>
    </row>
    <row r="342" spans="7:7" x14ac:dyDescent="0.3">
      <c r="G342" s="241"/>
    </row>
    <row r="343" spans="7:7" x14ac:dyDescent="0.3">
      <c r="G343" s="241"/>
    </row>
    <row r="344" spans="7:7" x14ac:dyDescent="0.3">
      <c r="G344" s="241"/>
    </row>
    <row r="345" spans="7:7" x14ac:dyDescent="0.3">
      <c r="G345" s="241"/>
    </row>
    <row r="346" spans="7:7" x14ac:dyDescent="0.3">
      <c r="G346" s="241"/>
    </row>
    <row r="347" spans="7:7" x14ac:dyDescent="0.3">
      <c r="G347" s="241"/>
    </row>
    <row r="348" spans="7:7" x14ac:dyDescent="0.3">
      <c r="G348" s="241"/>
    </row>
    <row r="349" spans="7:7" x14ac:dyDescent="0.3">
      <c r="G349" s="241"/>
    </row>
    <row r="350" spans="7:7" x14ac:dyDescent="0.3">
      <c r="G350" s="241"/>
    </row>
    <row r="351" spans="7:7" x14ac:dyDescent="0.3">
      <c r="G351" s="241"/>
    </row>
    <row r="352" spans="7:7" x14ac:dyDescent="0.3">
      <c r="G352" s="241"/>
    </row>
    <row r="353" spans="7:7" x14ac:dyDescent="0.3">
      <c r="G353" s="241"/>
    </row>
    <row r="354" spans="7:7" x14ac:dyDescent="0.3">
      <c r="G354" s="241"/>
    </row>
    <row r="355" spans="7:7" x14ac:dyDescent="0.3">
      <c r="G355" s="241"/>
    </row>
    <row r="356" spans="7:7" x14ac:dyDescent="0.3">
      <c r="G356" s="241"/>
    </row>
    <row r="357" spans="7:7" x14ac:dyDescent="0.3">
      <c r="G357" s="241"/>
    </row>
    <row r="358" spans="7:7" x14ac:dyDescent="0.3">
      <c r="G358" s="241"/>
    </row>
    <row r="359" spans="7:7" x14ac:dyDescent="0.3">
      <c r="G359" s="241"/>
    </row>
    <row r="360" spans="7:7" x14ac:dyDescent="0.3">
      <c r="G360" s="241"/>
    </row>
    <row r="361" spans="7:7" x14ac:dyDescent="0.3">
      <c r="G361" s="241"/>
    </row>
    <row r="362" spans="7:7" x14ac:dyDescent="0.3">
      <c r="G362" s="241"/>
    </row>
    <row r="363" spans="7:7" x14ac:dyDescent="0.3">
      <c r="G363" s="241"/>
    </row>
    <row r="364" spans="7:7" x14ac:dyDescent="0.3">
      <c r="G364" s="241"/>
    </row>
    <row r="365" spans="7:7" x14ac:dyDescent="0.3">
      <c r="G365" s="241"/>
    </row>
    <row r="366" spans="7:7" x14ac:dyDescent="0.3">
      <c r="G366" s="241"/>
    </row>
    <row r="367" spans="7:7" x14ac:dyDescent="0.3">
      <c r="G367" s="241"/>
    </row>
    <row r="368" spans="7:7" x14ac:dyDescent="0.3">
      <c r="G368" s="241"/>
    </row>
    <row r="369" spans="7:7" x14ac:dyDescent="0.3">
      <c r="G369" s="241"/>
    </row>
    <row r="370" spans="7:7" x14ac:dyDescent="0.3">
      <c r="G370" s="241"/>
    </row>
    <row r="371" spans="7:7" x14ac:dyDescent="0.3">
      <c r="G371" s="241"/>
    </row>
    <row r="372" spans="7:7" x14ac:dyDescent="0.3">
      <c r="G372" s="241"/>
    </row>
    <row r="373" spans="7:7" x14ac:dyDescent="0.3">
      <c r="G373" s="241"/>
    </row>
    <row r="374" spans="7:7" x14ac:dyDescent="0.3">
      <c r="G374" s="241"/>
    </row>
    <row r="375" spans="7:7" x14ac:dyDescent="0.3">
      <c r="G375" s="241"/>
    </row>
    <row r="376" spans="7:7" x14ac:dyDescent="0.3">
      <c r="G376" s="241"/>
    </row>
    <row r="377" spans="7:7" x14ac:dyDescent="0.3">
      <c r="G377" s="241"/>
    </row>
    <row r="378" spans="7:7" x14ac:dyDescent="0.3">
      <c r="G378" s="241"/>
    </row>
    <row r="379" spans="7:7" x14ac:dyDescent="0.3">
      <c r="G379" s="241"/>
    </row>
    <row r="380" spans="7:7" x14ac:dyDescent="0.3">
      <c r="G380" s="241"/>
    </row>
    <row r="381" spans="7:7" x14ac:dyDescent="0.3">
      <c r="G381" s="241"/>
    </row>
    <row r="382" spans="7:7" x14ac:dyDescent="0.3">
      <c r="G382" s="241"/>
    </row>
    <row r="383" spans="7:7" x14ac:dyDescent="0.3">
      <c r="G383" s="241"/>
    </row>
    <row r="384" spans="7:7" x14ac:dyDescent="0.3">
      <c r="G384" s="241"/>
    </row>
    <row r="385" spans="7:7" x14ac:dyDescent="0.3">
      <c r="G385" s="241"/>
    </row>
    <row r="386" spans="7:7" x14ac:dyDescent="0.3">
      <c r="G386" s="241"/>
    </row>
    <row r="387" spans="7:7" x14ac:dyDescent="0.3">
      <c r="G387" s="241"/>
    </row>
    <row r="388" spans="7:7" x14ac:dyDescent="0.3">
      <c r="G388" s="241"/>
    </row>
    <row r="389" spans="7:7" x14ac:dyDescent="0.3">
      <c r="G389" s="241"/>
    </row>
    <row r="390" spans="7:7" x14ac:dyDescent="0.3">
      <c r="G390" s="241"/>
    </row>
    <row r="391" spans="7:7" x14ac:dyDescent="0.3">
      <c r="G391" s="241"/>
    </row>
    <row r="392" spans="7:7" x14ac:dyDescent="0.3">
      <c r="G392" s="241"/>
    </row>
    <row r="393" spans="7:7" x14ac:dyDescent="0.3">
      <c r="G393" s="241"/>
    </row>
    <row r="394" spans="7:7" x14ac:dyDescent="0.3">
      <c r="G394" s="241"/>
    </row>
    <row r="395" spans="7:7" x14ac:dyDescent="0.3">
      <c r="G395" s="241"/>
    </row>
    <row r="396" spans="7:7" x14ac:dyDescent="0.3">
      <c r="G396" s="241"/>
    </row>
    <row r="397" spans="7:7" x14ac:dyDescent="0.3">
      <c r="G397" s="241"/>
    </row>
    <row r="398" spans="7:7" x14ac:dyDescent="0.3">
      <c r="G398" s="241"/>
    </row>
    <row r="399" spans="7:7" x14ac:dyDescent="0.3">
      <c r="G399" s="241"/>
    </row>
    <row r="400" spans="7:7" x14ac:dyDescent="0.3">
      <c r="G400" s="241"/>
    </row>
    <row r="401" spans="7:7" x14ac:dyDescent="0.3">
      <c r="G401" s="241"/>
    </row>
    <row r="402" spans="7:7" x14ac:dyDescent="0.3">
      <c r="G402" s="241"/>
    </row>
    <row r="403" spans="7:7" x14ac:dyDescent="0.3">
      <c r="G403" s="241"/>
    </row>
    <row r="404" spans="7:7" x14ac:dyDescent="0.3">
      <c r="G404" s="241"/>
    </row>
    <row r="405" spans="7:7" x14ac:dyDescent="0.3">
      <c r="G405" s="241"/>
    </row>
    <row r="406" spans="7:7" x14ac:dyDescent="0.3">
      <c r="G406" s="241"/>
    </row>
    <row r="407" spans="7:7" x14ac:dyDescent="0.3">
      <c r="G407" s="241"/>
    </row>
    <row r="408" spans="7:7" x14ac:dyDescent="0.3">
      <c r="G408" s="241"/>
    </row>
    <row r="409" spans="7:7" x14ac:dyDescent="0.3">
      <c r="G409" s="241"/>
    </row>
    <row r="410" spans="7:7" x14ac:dyDescent="0.3">
      <c r="G410" s="241"/>
    </row>
    <row r="411" spans="7:7" x14ac:dyDescent="0.3">
      <c r="G411" s="241"/>
    </row>
    <row r="412" spans="7:7" x14ac:dyDescent="0.3">
      <c r="G412" s="241"/>
    </row>
    <row r="413" spans="7:7" x14ac:dyDescent="0.3">
      <c r="G413" s="241"/>
    </row>
    <row r="414" spans="7:7" x14ac:dyDescent="0.3">
      <c r="G414" s="241"/>
    </row>
    <row r="415" spans="7:7" x14ac:dyDescent="0.3">
      <c r="G415" s="241"/>
    </row>
    <row r="416" spans="7:7" x14ac:dyDescent="0.3">
      <c r="G416" s="241"/>
    </row>
    <row r="417" spans="7:7" x14ac:dyDescent="0.3">
      <c r="G417" s="241"/>
    </row>
    <row r="418" spans="7:7" x14ac:dyDescent="0.3">
      <c r="G418" s="241"/>
    </row>
    <row r="419" spans="7:7" x14ac:dyDescent="0.3">
      <c r="G419" s="241"/>
    </row>
    <row r="420" spans="7:7" x14ac:dyDescent="0.3">
      <c r="G420" s="241"/>
    </row>
    <row r="421" spans="7:7" x14ac:dyDescent="0.3">
      <c r="G421" s="241"/>
    </row>
    <row r="422" spans="7:7" x14ac:dyDescent="0.3">
      <c r="G422" s="241"/>
    </row>
    <row r="423" spans="7:7" x14ac:dyDescent="0.3">
      <c r="G423" s="241"/>
    </row>
    <row r="424" spans="7:7" x14ac:dyDescent="0.3">
      <c r="G424" s="241"/>
    </row>
    <row r="425" spans="7:7" x14ac:dyDescent="0.3">
      <c r="G425" s="241"/>
    </row>
    <row r="426" spans="7:7" x14ac:dyDescent="0.3">
      <c r="G426" s="241"/>
    </row>
    <row r="427" spans="7:7" x14ac:dyDescent="0.3">
      <c r="G427" s="241"/>
    </row>
    <row r="428" spans="7:7" x14ac:dyDescent="0.3">
      <c r="G428" s="241"/>
    </row>
    <row r="429" spans="7:7" x14ac:dyDescent="0.3">
      <c r="G429" s="241"/>
    </row>
    <row r="430" spans="7:7" x14ac:dyDescent="0.3">
      <c r="G430" s="241"/>
    </row>
    <row r="431" spans="7:7" x14ac:dyDescent="0.3">
      <c r="G431" s="241"/>
    </row>
    <row r="432" spans="7:7" x14ac:dyDescent="0.3">
      <c r="G432" s="241"/>
    </row>
    <row r="433" spans="7:7" x14ac:dyDescent="0.3">
      <c r="G433" s="241"/>
    </row>
    <row r="434" spans="7:7" x14ac:dyDescent="0.3">
      <c r="G434" s="241"/>
    </row>
    <row r="435" spans="7:7" x14ac:dyDescent="0.3">
      <c r="G435" s="241"/>
    </row>
    <row r="436" spans="7:7" x14ac:dyDescent="0.3">
      <c r="G436" s="241"/>
    </row>
    <row r="437" spans="7:7" x14ac:dyDescent="0.3">
      <c r="G437" s="241"/>
    </row>
    <row r="438" spans="7:7" x14ac:dyDescent="0.3">
      <c r="G438" s="241"/>
    </row>
    <row r="439" spans="7:7" x14ac:dyDescent="0.3">
      <c r="G439" s="241"/>
    </row>
    <row r="440" spans="7:7" x14ac:dyDescent="0.3">
      <c r="G440" s="241"/>
    </row>
    <row r="441" spans="7:7" x14ac:dyDescent="0.3">
      <c r="G441" s="241"/>
    </row>
    <row r="442" spans="7:7" x14ac:dyDescent="0.3">
      <c r="G442" s="241"/>
    </row>
    <row r="443" spans="7:7" x14ac:dyDescent="0.3">
      <c r="G443" s="241"/>
    </row>
    <row r="444" spans="7:7" x14ac:dyDescent="0.3">
      <c r="G444" s="241"/>
    </row>
    <row r="445" spans="7:7" x14ac:dyDescent="0.3">
      <c r="G445" s="241"/>
    </row>
    <row r="446" spans="7:7" x14ac:dyDescent="0.3">
      <c r="G446" s="241"/>
    </row>
    <row r="447" spans="7:7" x14ac:dyDescent="0.3">
      <c r="G447" s="241"/>
    </row>
    <row r="448" spans="7:7" x14ac:dyDescent="0.3">
      <c r="G448" s="241"/>
    </row>
    <row r="449" spans="7:7" x14ac:dyDescent="0.3">
      <c r="G449" s="241"/>
    </row>
    <row r="450" spans="7:7" x14ac:dyDescent="0.3">
      <c r="G450" s="241"/>
    </row>
    <row r="451" spans="7:7" x14ac:dyDescent="0.3">
      <c r="G451" s="241"/>
    </row>
    <row r="452" spans="7:7" x14ac:dyDescent="0.3">
      <c r="G452" s="241"/>
    </row>
    <row r="453" spans="7:7" x14ac:dyDescent="0.3">
      <c r="G453" s="241"/>
    </row>
    <row r="454" spans="7:7" x14ac:dyDescent="0.3">
      <c r="G454" s="241"/>
    </row>
    <row r="455" spans="7:7" x14ac:dyDescent="0.3">
      <c r="G455" s="241"/>
    </row>
    <row r="456" spans="7:7" x14ac:dyDescent="0.3">
      <c r="G456" s="241"/>
    </row>
    <row r="457" spans="7:7" x14ac:dyDescent="0.3">
      <c r="G457" s="241"/>
    </row>
    <row r="458" spans="7:7" x14ac:dyDescent="0.3">
      <c r="G458" s="241"/>
    </row>
    <row r="459" spans="7:7" x14ac:dyDescent="0.3">
      <c r="G459" s="241"/>
    </row>
    <row r="460" spans="7:7" x14ac:dyDescent="0.3">
      <c r="G460" s="241"/>
    </row>
    <row r="461" spans="7:7" x14ac:dyDescent="0.3">
      <c r="G461" s="241"/>
    </row>
    <row r="462" spans="7:7" x14ac:dyDescent="0.3">
      <c r="G462" s="241"/>
    </row>
    <row r="463" spans="7:7" x14ac:dyDescent="0.3">
      <c r="G463" s="241"/>
    </row>
    <row r="464" spans="7:7" x14ac:dyDescent="0.3">
      <c r="G464" s="241"/>
    </row>
    <row r="465" spans="7:7" x14ac:dyDescent="0.3">
      <c r="G465" s="241"/>
    </row>
    <row r="466" spans="7:7" x14ac:dyDescent="0.3">
      <c r="G466" s="241"/>
    </row>
    <row r="467" spans="7:7" x14ac:dyDescent="0.3">
      <c r="G467" s="241"/>
    </row>
    <row r="468" spans="7:7" x14ac:dyDescent="0.3">
      <c r="G468" s="241"/>
    </row>
    <row r="469" spans="7:7" x14ac:dyDescent="0.3">
      <c r="G469" s="241"/>
    </row>
    <row r="470" spans="7:7" x14ac:dyDescent="0.3">
      <c r="G470" s="241"/>
    </row>
    <row r="471" spans="7:7" x14ac:dyDescent="0.3">
      <c r="G471" s="241"/>
    </row>
    <row r="472" spans="7:7" x14ac:dyDescent="0.3">
      <c r="G472" s="241"/>
    </row>
    <row r="473" spans="7:7" x14ac:dyDescent="0.3">
      <c r="G473" s="241"/>
    </row>
    <row r="474" spans="7:7" x14ac:dyDescent="0.3">
      <c r="G474" s="241"/>
    </row>
    <row r="475" spans="7:7" x14ac:dyDescent="0.3">
      <c r="G475" s="241"/>
    </row>
    <row r="476" spans="7:7" x14ac:dyDescent="0.3">
      <c r="G476" s="241"/>
    </row>
    <row r="477" spans="7:7" x14ac:dyDescent="0.3">
      <c r="G477" s="241"/>
    </row>
    <row r="478" spans="7:7" x14ac:dyDescent="0.3">
      <c r="G478" s="241"/>
    </row>
    <row r="479" spans="7:7" x14ac:dyDescent="0.3">
      <c r="G479" s="241"/>
    </row>
    <row r="480" spans="7:7" x14ac:dyDescent="0.3">
      <c r="G480" s="241"/>
    </row>
    <row r="481" spans="7:7" x14ac:dyDescent="0.3">
      <c r="G481" s="241"/>
    </row>
    <row r="482" spans="7:7" x14ac:dyDescent="0.3">
      <c r="G482" s="241"/>
    </row>
    <row r="483" spans="7:7" x14ac:dyDescent="0.3">
      <c r="G483" s="241"/>
    </row>
    <row r="484" spans="7:7" x14ac:dyDescent="0.3">
      <c r="G484" s="241"/>
    </row>
    <row r="485" spans="7:7" x14ac:dyDescent="0.3">
      <c r="G485" s="241"/>
    </row>
    <row r="486" spans="7:7" x14ac:dyDescent="0.3">
      <c r="G486" s="241"/>
    </row>
    <row r="487" spans="7:7" x14ac:dyDescent="0.3">
      <c r="G487" s="241"/>
    </row>
    <row r="488" spans="7:7" x14ac:dyDescent="0.3">
      <c r="G488" s="241"/>
    </row>
    <row r="489" spans="7:7" x14ac:dyDescent="0.3">
      <c r="G489" s="241"/>
    </row>
    <row r="490" spans="7:7" x14ac:dyDescent="0.3">
      <c r="G490" s="241"/>
    </row>
    <row r="491" spans="7:7" x14ac:dyDescent="0.3">
      <c r="G491" s="241"/>
    </row>
    <row r="492" spans="7:7" x14ac:dyDescent="0.3">
      <c r="G492" s="241"/>
    </row>
    <row r="493" spans="7:7" x14ac:dyDescent="0.3">
      <c r="G493" s="241"/>
    </row>
    <row r="494" spans="7:7" x14ac:dyDescent="0.3">
      <c r="G494" s="241"/>
    </row>
    <row r="495" spans="7:7" x14ac:dyDescent="0.3">
      <c r="G495" s="241"/>
    </row>
    <row r="496" spans="7:7" x14ac:dyDescent="0.3">
      <c r="G496" s="241"/>
    </row>
    <row r="497" spans="7:7" x14ac:dyDescent="0.3">
      <c r="G497" s="241"/>
    </row>
    <row r="498" spans="7:7" x14ac:dyDescent="0.3">
      <c r="G498" s="241"/>
    </row>
    <row r="499" spans="7:7" x14ac:dyDescent="0.3">
      <c r="G499" s="241"/>
    </row>
    <row r="500" spans="7:7" x14ac:dyDescent="0.3">
      <c r="G500" s="241"/>
    </row>
    <row r="501" spans="7:7" x14ac:dyDescent="0.3">
      <c r="G501" s="241"/>
    </row>
    <row r="502" spans="7:7" x14ac:dyDescent="0.3">
      <c r="G502" s="241"/>
    </row>
    <row r="503" spans="7:7" x14ac:dyDescent="0.3">
      <c r="G503" s="241"/>
    </row>
    <row r="504" spans="7:7" x14ac:dyDescent="0.3">
      <c r="G504" s="241"/>
    </row>
    <row r="505" spans="7:7" x14ac:dyDescent="0.3">
      <c r="G505" s="241"/>
    </row>
    <row r="506" spans="7:7" x14ac:dyDescent="0.3">
      <c r="G506" s="241"/>
    </row>
    <row r="507" spans="7:7" x14ac:dyDescent="0.3">
      <c r="G507" s="241"/>
    </row>
    <row r="508" spans="7:7" x14ac:dyDescent="0.3">
      <c r="G508" s="241"/>
    </row>
    <row r="509" spans="7:7" x14ac:dyDescent="0.3">
      <c r="G509" s="241"/>
    </row>
    <row r="510" spans="7:7" x14ac:dyDescent="0.3">
      <c r="G510" s="241"/>
    </row>
    <row r="511" spans="7:7" x14ac:dyDescent="0.3">
      <c r="G511" s="241"/>
    </row>
    <row r="512" spans="7:7" x14ac:dyDescent="0.3">
      <c r="G512" s="241"/>
    </row>
    <row r="513" spans="7:7" x14ac:dyDescent="0.3">
      <c r="G513" s="241"/>
    </row>
    <row r="514" spans="7:7" x14ac:dyDescent="0.3">
      <c r="G514" s="241"/>
    </row>
    <row r="515" spans="7:7" x14ac:dyDescent="0.3">
      <c r="G515" s="241"/>
    </row>
    <row r="516" spans="7:7" x14ac:dyDescent="0.3">
      <c r="G516" s="241"/>
    </row>
    <row r="517" spans="7:7" x14ac:dyDescent="0.3">
      <c r="G517" s="241"/>
    </row>
    <row r="518" spans="7:7" x14ac:dyDescent="0.3">
      <c r="G518" s="241"/>
    </row>
    <row r="519" spans="7:7" x14ac:dyDescent="0.3">
      <c r="G519" s="241"/>
    </row>
    <row r="520" spans="7:7" x14ac:dyDescent="0.3">
      <c r="G520" s="241"/>
    </row>
    <row r="521" spans="7:7" x14ac:dyDescent="0.3">
      <c r="G521" s="241"/>
    </row>
    <row r="522" spans="7:7" x14ac:dyDescent="0.3">
      <c r="G522" s="241"/>
    </row>
    <row r="523" spans="7:7" x14ac:dyDescent="0.3">
      <c r="G523" s="241"/>
    </row>
    <row r="524" spans="7:7" x14ac:dyDescent="0.3">
      <c r="G524" s="241"/>
    </row>
    <row r="525" spans="7:7" x14ac:dyDescent="0.3">
      <c r="G525" s="241"/>
    </row>
    <row r="526" spans="7:7" x14ac:dyDescent="0.3">
      <c r="G526" s="241"/>
    </row>
    <row r="527" spans="7:7" x14ac:dyDescent="0.3">
      <c r="G527" s="241"/>
    </row>
    <row r="528" spans="7:7" x14ac:dyDescent="0.3">
      <c r="G528" s="241"/>
    </row>
    <row r="529" spans="7:7" x14ac:dyDescent="0.3">
      <c r="G529" s="241"/>
    </row>
    <row r="530" spans="7:7" x14ac:dyDescent="0.3">
      <c r="G530" s="241"/>
    </row>
    <row r="531" spans="7:7" x14ac:dyDescent="0.3">
      <c r="G531" s="241"/>
    </row>
    <row r="532" spans="7:7" x14ac:dyDescent="0.3">
      <c r="G532" s="241"/>
    </row>
    <row r="533" spans="7:7" x14ac:dyDescent="0.3">
      <c r="G533" s="241"/>
    </row>
    <row r="534" spans="7:7" x14ac:dyDescent="0.3">
      <c r="G534" s="241"/>
    </row>
    <row r="535" spans="7:7" x14ac:dyDescent="0.3">
      <c r="G535" s="241"/>
    </row>
    <row r="536" spans="7:7" x14ac:dyDescent="0.3">
      <c r="G536" s="241"/>
    </row>
    <row r="537" spans="7:7" x14ac:dyDescent="0.3">
      <c r="G537" s="241"/>
    </row>
    <row r="538" spans="7:7" x14ac:dyDescent="0.3">
      <c r="G538" s="241"/>
    </row>
    <row r="539" spans="7:7" x14ac:dyDescent="0.3">
      <c r="G539" s="241"/>
    </row>
    <row r="540" spans="7:7" x14ac:dyDescent="0.3">
      <c r="G540" s="241"/>
    </row>
    <row r="541" spans="7:7" x14ac:dyDescent="0.3">
      <c r="G541" s="241"/>
    </row>
    <row r="542" spans="7:7" x14ac:dyDescent="0.3">
      <c r="G542" s="241"/>
    </row>
    <row r="543" spans="7:7" x14ac:dyDescent="0.3">
      <c r="G543" s="241"/>
    </row>
    <row r="544" spans="7:7" x14ac:dyDescent="0.3">
      <c r="G544" s="241"/>
    </row>
    <row r="545" spans="7:7" x14ac:dyDescent="0.3">
      <c r="G545" s="241"/>
    </row>
    <row r="546" spans="7:7" x14ac:dyDescent="0.3">
      <c r="G546" s="241"/>
    </row>
    <row r="547" spans="7:7" x14ac:dyDescent="0.3">
      <c r="G547" s="241"/>
    </row>
    <row r="548" spans="7:7" x14ac:dyDescent="0.3">
      <c r="G548" s="241"/>
    </row>
    <row r="549" spans="7:7" x14ac:dyDescent="0.3">
      <c r="G549" s="241"/>
    </row>
    <row r="550" spans="7:7" x14ac:dyDescent="0.3">
      <c r="G550" s="241"/>
    </row>
    <row r="551" spans="7:7" x14ac:dyDescent="0.3">
      <c r="G551" s="241"/>
    </row>
    <row r="552" spans="7:7" x14ac:dyDescent="0.3">
      <c r="G552" s="241"/>
    </row>
    <row r="553" spans="7:7" x14ac:dyDescent="0.3">
      <c r="G553" s="241"/>
    </row>
    <row r="554" spans="7:7" x14ac:dyDescent="0.3">
      <c r="G554" s="241"/>
    </row>
    <row r="555" spans="7:7" x14ac:dyDescent="0.3">
      <c r="G555" s="241"/>
    </row>
    <row r="556" spans="7:7" x14ac:dyDescent="0.3">
      <c r="G556" s="241"/>
    </row>
    <row r="557" spans="7:7" x14ac:dyDescent="0.3">
      <c r="G557" s="241"/>
    </row>
    <row r="558" spans="7:7" x14ac:dyDescent="0.3">
      <c r="G558" s="241"/>
    </row>
    <row r="559" spans="7:7" x14ac:dyDescent="0.3">
      <c r="G559" s="241"/>
    </row>
    <row r="560" spans="7:7" x14ac:dyDescent="0.3">
      <c r="G560" s="241"/>
    </row>
    <row r="561" spans="7:7" x14ac:dyDescent="0.3">
      <c r="G561" s="241"/>
    </row>
    <row r="562" spans="7:7" x14ac:dyDescent="0.3">
      <c r="G562" s="241"/>
    </row>
    <row r="563" spans="7:7" x14ac:dyDescent="0.3">
      <c r="G563" s="241"/>
    </row>
    <row r="564" spans="7:7" x14ac:dyDescent="0.3">
      <c r="G564" s="241"/>
    </row>
    <row r="565" spans="7:7" x14ac:dyDescent="0.3">
      <c r="G565" s="241"/>
    </row>
    <row r="566" spans="7:7" x14ac:dyDescent="0.3">
      <c r="G566" s="241"/>
    </row>
    <row r="567" spans="7:7" x14ac:dyDescent="0.3">
      <c r="G567" s="241"/>
    </row>
    <row r="568" spans="7:7" x14ac:dyDescent="0.3">
      <c r="G568" s="241"/>
    </row>
    <row r="569" spans="7:7" x14ac:dyDescent="0.3">
      <c r="G569" s="241"/>
    </row>
    <row r="570" spans="7:7" x14ac:dyDescent="0.3">
      <c r="G570" s="241"/>
    </row>
    <row r="571" spans="7:7" x14ac:dyDescent="0.3">
      <c r="G571" s="241"/>
    </row>
    <row r="572" spans="7:7" x14ac:dyDescent="0.3">
      <c r="G572" s="241"/>
    </row>
    <row r="573" spans="7:7" x14ac:dyDescent="0.3">
      <c r="G573" s="241"/>
    </row>
    <row r="574" spans="7:7" x14ac:dyDescent="0.3">
      <c r="G574" s="241"/>
    </row>
    <row r="575" spans="7:7" x14ac:dyDescent="0.3">
      <c r="G575" s="241"/>
    </row>
    <row r="576" spans="7:7" x14ac:dyDescent="0.3">
      <c r="G576" s="241"/>
    </row>
    <row r="577" spans="7:7" x14ac:dyDescent="0.3">
      <c r="G577" s="241"/>
    </row>
    <row r="578" spans="7:7" x14ac:dyDescent="0.3">
      <c r="G578" s="241"/>
    </row>
    <row r="579" spans="7:7" x14ac:dyDescent="0.3">
      <c r="G579" s="241"/>
    </row>
    <row r="580" spans="7:7" x14ac:dyDescent="0.3">
      <c r="G580" s="241"/>
    </row>
    <row r="581" spans="7:7" x14ac:dyDescent="0.3">
      <c r="G581" s="241"/>
    </row>
    <row r="582" spans="7:7" x14ac:dyDescent="0.3">
      <c r="G582" s="241"/>
    </row>
    <row r="583" spans="7:7" x14ac:dyDescent="0.3">
      <c r="G583" s="241"/>
    </row>
    <row r="584" spans="7:7" x14ac:dyDescent="0.3">
      <c r="G584" s="241"/>
    </row>
    <row r="585" spans="7:7" x14ac:dyDescent="0.3">
      <c r="G585" s="241"/>
    </row>
    <row r="586" spans="7:7" x14ac:dyDescent="0.3">
      <c r="G586" s="241"/>
    </row>
    <row r="587" spans="7:7" x14ac:dyDescent="0.3">
      <c r="G587" s="241"/>
    </row>
    <row r="588" spans="7:7" x14ac:dyDescent="0.3">
      <c r="G588" s="241"/>
    </row>
    <row r="589" spans="7:7" x14ac:dyDescent="0.3">
      <c r="G589" s="241"/>
    </row>
    <row r="590" spans="7:7" x14ac:dyDescent="0.3">
      <c r="G590" s="241"/>
    </row>
    <row r="591" spans="7:7" x14ac:dyDescent="0.3">
      <c r="G591" s="241"/>
    </row>
    <row r="592" spans="7:7" x14ac:dyDescent="0.3">
      <c r="G592" s="241"/>
    </row>
    <row r="593" spans="7:7" x14ac:dyDescent="0.3">
      <c r="G593" s="241"/>
    </row>
    <row r="594" spans="7:7" x14ac:dyDescent="0.3">
      <c r="G594" s="241"/>
    </row>
    <row r="595" spans="7:7" x14ac:dyDescent="0.3">
      <c r="G595" s="241"/>
    </row>
    <row r="596" spans="7:7" x14ac:dyDescent="0.3">
      <c r="G596" s="241"/>
    </row>
    <row r="597" spans="7:7" x14ac:dyDescent="0.3">
      <c r="G597" s="241"/>
    </row>
    <row r="598" spans="7:7" x14ac:dyDescent="0.3">
      <c r="G598" s="241"/>
    </row>
    <row r="599" spans="7:7" x14ac:dyDescent="0.3">
      <c r="G599" s="241"/>
    </row>
    <row r="600" spans="7:7" x14ac:dyDescent="0.3">
      <c r="G600" s="241"/>
    </row>
    <row r="601" spans="7:7" x14ac:dyDescent="0.3">
      <c r="G601" s="241"/>
    </row>
    <row r="602" spans="7:7" x14ac:dyDescent="0.3">
      <c r="G602" s="241"/>
    </row>
    <row r="603" spans="7:7" x14ac:dyDescent="0.3">
      <c r="G603" s="241"/>
    </row>
    <row r="604" spans="7:7" x14ac:dyDescent="0.3">
      <c r="G604" s="241"/>
    </row>
    <row r="605" spans="7:7" x14ac:dyDescent="0.3">
      <c r="G605" s="241"/>
    </row>
    <row r="606" spans="7:7" x14ac:dyDescent="0.3">
      <c r="G606" s="241"/>
    </row>
    <row r="607" spans="7:7" x14ac:dyDescent="0.3">
      <c r="G607" s="241"/>
    </row>
    <row r="608" spans="7:7" x14ac:dyDescent="0.3">
      <c r="G608" s="241"/>
    </row>
    <row r="609" spans="7:7" x14ac:dyDescent="0.3">
      <c r="G609" s="241"/>
    </row>
    <row r="610" spans="7:7" x14ac:dyDescent="0.3">
      <c r="G610" s="241"/>
    </row>
    <row r="611" spans="7:7" x14ac:dyDescent="0.3">
      <c r="G611" s="241"/>
    </row>
    <row r="612" spans="7:7" x14ac:dyDescent="0.3">
      <c r="G612" s="241"/>
    </row>
    <row r="613" spans="7:7" x14ac:dyDescent="0.3">
      <c r="G613" s="241"/>
    </row>
    <row r="614" spans="7:7" x14ac:dyDescent="0.3">
      <c r="G614" s="241"/>
    </row>
    <row r="615" spans="7:7" x14ac:dyDescent="0.3">
      <c r="G615" s="241"/>
    </row>
    <row r="616" spans="7:7" x14ac:dyDescent="0.3">
      <c r="G616" s="241"/>
    </row>
    <row r="617" spans="7:7" x14ac:dyDescent="0.3">
      <c r="G617" s="241"/>
    </row>
    <row r="618" spans="7:7" x14ac:dyDescent="0.3">
      <c r="G618" s="241"/>
    </row>
    <row r="619" spans="7:7" x14ac:dyDescent="0.3">
      <c r="G619" s="241"/>
    </row>
    <row r="620" spans="7:7" x14ac:dyDescent="0.3">
      <c r="G620" s="241"/>
    </row>
    <row r="621" spans="7:7" x14ac:dyDescent="0.3">
      <c r="G621" s="241"/>
    </row>
    <row r="622" spans="7:7" x14ac:dyDescent="0.3">
      <c r="G622" s="241"/>
    </row>
    <row r="623" spans="7:7" x14ac:dyDescent="0.3">
      <c r="G623" s="241"/>
    </row>
    <row r="624" spans="7:7" x14ac:dyDescent="0.3">
      <c r="G624" s="241"/>
    </row>
    <row r="625" spans="7:7" x14ac:dyDescent="0.3">
      <c r="G625" s="241"/>
    </row>
    <row r="626" spans="7:7" x14ac:dyDescent="0.3">
      <c r="G626" s="241"/>
    </row>
    <row r="627" spans="7:7" x14ac:dyDescent="0.3">
      <c r="G627" s="241"/>
    </row>
    <row r="628" spans="7:7" x14ac:dyDescent="0.3">
      <c r="G628" s="241"/>
    </row>
    <row r="629" spans="7:7" x14ac:dyDescent="0.3">
      <c r="G629" s="241"/>
    </row>
    <row r="630" spans="7:7" x14ac:dyDescent="0.3">
      <c r="G630" s="241"/>
    </row>
    <row r="631" spans="7:7" x14ac:dyDescent="0.3">
      <c r="G631" s="241"/>
    </row>
    <row r="632" spans="7:7" x14ac:dyDescent="0.3">
      <c r="G632" s="241"/>
    </row>
    <row r="633" spans="7:7" x14ac:dyDescent="0.3">
      <c r="G633" s="241"/>
    </row>
    <row r="634" spans="7:7" x14ac:dyDescent="0.3">
      <c r="G634" s="241"/>
    </row>
    <row r="635" spans="7:7" x14ac:dyDescent="0.3">
      <c r="G635" s="241"/>
    </row>
    <row r="636" spans="7:7" x14ac:dyDescent="0.3">
      <c r="G636" s="241"/>
    </row>
    <row r="637" spans="7:7" x14ac:dyDescent="0.3">
      <c r="G637" s="241"/>
    </row>
    <row r="638" spans="7:7" x14ac:dyDescent="0.3">
      <c r="G638" s="241"/>
    </row>
    <row r="639" spans="7:7" x14ac:dyDescent="0.3">
      <c r="G639" s="241"/>
    </row>
    <row r="640" spans="7:7" x14ac:dyDescent="0.3">
      <c r="G640" s="241"/>
    </row>
    <row r="641" spans="7:7" x14ac:dyDescent="0.3">
      <c r="G641" s="241"/>
    </row>
    <row r="642" spans="7:7" x14ac:dyDescent="0.3">
      <c r="G642" s="241"/>
    </row>
    <row r="643" spans="7:7" x14ac:dyDescent="0.3">
      <c r="G643" s="241"/>
    </row>
    <row r="644" spans="7:7" x14ac:dyDescent="0.3">
      <c r="G644" s="241"/>
    </row>
    <row r="645" spans="7:7" x14ac:dyDescent="0.3">
      <c r="G645" s="241"/>
    </row>
    <row r="646" spans="7:7" x14ac:dyDescent="0.3">
      <c r="G646" s="241"/>
    </row>
    <row r="647" spans="7:7" x14ac:dyDescent="0.3">
      <c r="G647" s="241"/>
    </row>
    <row r="648" spans="7:7" x14ac:dyDescent="0.3">
      <c r="G648" s="241"/>
    </row>
    <row r="649" spans="7:7" x14ac:dyDescent="0.3">
      <c r="G649" s="241"/>
    </row>
    <row r="650" spans="7:7" x14ac:dyDescent="0.3">
      <c r="G650" s="241"/>
    </row>
    <row r="651" spans="7:7" x14ac:dyDescent="0.3">
      <c r="G651" s="241"/>
    </row>
    <row r="652" spans="7:7" x14ac:dyDescent="0.3">
      <c r="G652" s="241"/>
    </row>
    <row r="653" spans="7:7" x14ac:dyDescent="0.3">
      <c r="G653" s="241"/>
    </row>
    <row r="654" spans="7:7" x14ac:dyDescent="0.3">
      <c r="G654" s="241"/>
    </row>
    <row r="655" spans="7:7" x14ac:dyDescent="0.3">
      <c r="G655" s="241"/>
    </row>
    <row r="656" spans="7:7" x14ac:dyDescent="0.3">
      <c r="G656" s="241"/>
    </row>
    <row r="657" spans="7:7" x14ac:dyDescent="0.3">
      <c r="G657" s="241"/>
    </row>
    <row r="658" spans="7:7" x14ac:dyDescent="0.3">
      <c r="G658" s="241"/>
    </row>
    <row r="659" spans="7:7" x14ac:dyDescent="0.3">
      <c r="G659" s="241"/>
    </row>
    <row r="660" spans="7:7" x14ac:dyDescent="0.3">
      <c r="G660" s="241"/>
    </row>
    <row r="661" spans="7:7" x14ac:dyDescent="0.3">
      <c r="G661" s="241"/>
    </row>
    <row r="662" spans="7:7" x14ac:dyDescent="0.3">
      <c r="G662" s="241"/>
    </row>
    <row r="663" spans="7:7" x14ac:dyDescent="0.3">
      <c r="G663" s="241"/>
    </row>
    <row r="664" spans="7:7" x14ac:dyDescent="0.3">
      <c r="G664" s="241"/>
    </row>
    <row r="665" spans="7:7" x14ac:dyDescent="0.3">
      <c r="G665" s="241"/>
    </row>
    <row r="666" spans="7:7" x14ac:dyDescent="0.3">
      <c r="G666" s="241"/>
    </row>
    <row r="667" spans="7:7" x14ac:dyDescent="0.3">
      <c r="G667" s="241"/>
    </row>
    <row r="668" spans="7:7" x14ac:dyDescent="0.3">
      <c r="G668" s="241"/>
    </row>
    <row r="669" spans="7:7" x14ac:dyDescent="0.3">
      <c r="G669" s="241"/>
    </row>
    <row r="670" spans="7:7" x14ac:dyDescent="0.3">
      <c r="G670" s="241"/>
    </row>
    <row r="671" spans="7:7" x14ac:dyDescent="0.3">
      <c r="G671" s="241"/>
    </row>
    <row r="672" spans="7:7" x14ac:dyDescent="0.3">
      <c r="G672" s="241"/>
    </row>
    <row r="673" spans="7:7" x14ac:dyDescent="0.3">
      <c r="G673" s="241"/>
    </row>
    <row r="674" spans="7:7" x14ac:dyDescent="0.3">
      <c r="G674" s="241"/>
    </row>
    <row r="675" spans="7:7" x14ac:dyDescent="0.3">
      <c r="G675" s="241"/>
    </row>
    <row r="676" spans="7:7" x14ac:dyDescent="0.3">
      <c r="G676" s="241"/>
    </row>
    <row r="677" spans="7:7" x14ac:dyDescent="0.3">
      <c r="G677" s="241"/>
    </row>
    <row r="678" spans="7:7" x14ac:dyDescent="0.3">
      <c r="G678" s="241"/>
    </row>
    <row r="679" spans="7:7" x14ac:dyDescent="0.3">
      <c r="G679" s="241"/>
    </row>
    <row r="680" spans="7:7" x14ac:dyDescent="0.3">
      <c r="G680" s="241"/>
    </row>
    <row r="681" spans="7:7" x14ac:dyDescent="0.3">
      <c r="G681" s="241"/>
    </row>
    <row r="682" spans="7:7" x14ac:dyDescent="0.3">
      <c r="G682" s="241"/>
    </row>
    <row r="683" spans="7:7" x14ac:dyDescent="0.3">
      <c r="G683" s="241"/>
    </row>
    <row r="684" spans="7:7" x14ac:dyDescent="0.3">
      <c r="G684" s="241"/>
    </row>
    <row r="685" spans="7:7" x14ac:dyDescent="0.3">
      <c r="G685" s="241"/>
    </row>
    <row r="686" spans="7:7" x14ac:dyDescent="0.3">
      <c r="G686" s="241"/>
    </row>
    <row r="687" spans="7:7" x14ac:dyDescent="0.3">
      <c r="G687" s="241"/>
    </row>
    <row r="688" spans="7:7" x14ac:dyDescent="0.3">
      <c r="G688" s="241"/>
    </row>
    <row r="689" spans="7:7" x14ac:dyDescent="0.3">
      <c r="G689" s="241"/>
    </row>
    <row r="690" spans="7:7" x14ac:dyDescent="0.3">
      <c r="G690" s="241"/>
    </row>
    <row r="691" spans="7:7" x14ac:dyDescent="0.3">
      <c r="G691" s="241"/>
    </row>
    <row r="692" spans="7:7" x14ac:dyDescent="0.3">
      <c r="G692" s="241"/>
    </row>
    <row r="693" spans="7:7" x14ac:dyDescent="0.3">
      <c r="G693" s="241"/>
    </row>
    <row r="694" spans="7:7" x14ac:dyDescent="0.3">
      <c r="G694" s="241"/>
    </row>
    <row r="695" spans="7:7" x14ac:dyDescent="0.3">
      <c r="G695" s="241"/>
    </row>
    <row r="696" spans="7:7" x14ac:dyDescent="0.3">
      <c r="G696" s="241"/>
    </row>
    <row r="697" spans="7:7" x14ac:dyDescent="0.3">
      <c r="G697" s="241"/>
    </row>
    <row r="698" spans="7:7" x14ac:dyDescent="0.3">
      <c r="G698" s="241"/>
    </row>
    <row r="699" spans="7:7" x14ac:dyDescent="0.3">
      <c r="G699" s="241"/>
    </row>
    <row r="700" spans="7:7" x14ac:dyDescent="0.3">
      <c r="G700" s="241"/>
    </row>
    <row r="701" spans="7:7" x14ac:dyDescent="0.3">
      <c r="G701" s="241"/>
    </row>
    <row r="702" spans="7:7" x14ac:dyDescent="0.3">
      <c r="G702" s="241"/>
    </row>
    <row r="703" spans="7:7" x14ac:dyDescent="0.3">
      <c r="G703" s="241"/>
    </row>
    <row r="704" spans="7:7" x14ac:dyDescent="0.3">
      <c r="G704" s="241"/>
    </row>
    <row r="705" spans="7:7" x14ac:dyDescent="0.3">
      <c r="G705" s="241"/>
    </row>
    <row r="706" spans="7:7" x14ac:dyDescent="0.3">
      <c r="G706" s="241"/>
    </row>
    <row r="707" spans="7:7" x14ac:dyDescent="0.3">
      <c r="G707" s="241"/>
    </row>
    <row r="708" spans="7:7" x14ac:dyDescent="0.3">
      <c r="G708" s="241"/>
    </row>
    <row r="709" spans="7:7" x14ac:dyDescent="0.3">
      <c r="G709" s="241"/>
    </row>
    <row r="710" spans="7:7" x14ac:dyDescent="0.3">
      <c r="G710" s="241"/>
    </row>
    <row r="711" spans="7:7" x14ac:dyDescent="0.3">
      <c r="G711" s="241"/>
    </row>
    <row r="712" spans="7:7" x14ac:dyDescent="0.3">
      <c r="G712" s="241"/>
    </row>
    <row r="713" spans="7:7" x14ac:dyDescent="0.3">
      <c r="G713" s="241"/>
    </row>
    <row r="714" spans="7:7" x14ac:dyDescent="0.3">
      <c r="G714" s="241"/>
    </row>
    <row r="715" spans="7:7" x14ac:dyDescent="0.3">
      <c r="G715" s="241"/>
    </row>
    <row r="716" spans="7:7" x14ac:dyDescent="0.3">
      <c r="G716" s="241"/>
    </row>
    <row r="717" spans="7:7" x14ac:dyDescent="0.3">
      <c r="G717" s="241"/>
    </row>
    <row r="718" spans="7:7" x14ac:dyDescent="0.3">
      <c r="G718" s="241"/>
    </row>
    <row r="719" spans="7:7" x14ac:dyDescent="0.3">
      <c r="G719" s="241"/>
    </row>
    <row r="720" spans="7:7" x14ac:dyDescent="0.3">
      <c r="G720" s="241"/>
    </row>
    <row r="721" spans="7:7" x14ac:dyDescent="0.3">
      <c r="G721" s="241"/>
    </row>
    <row r="722" spans="7:7" x14ac:dyDescent="0.3">
      <c r="G722" s="241"/>
    </row>
    <row r="723" spans="7:7" x14ac:dyDescent="0.3">
      <c r="G723" s="241"/>
    </row>
    <row r="724" spans="7:7" x14ac:dyDescent="0.3">
      <c r="G724" s="241"/>
    </row>
    <row r="725" spans="7:7" x14ac:dyDescent="0.3">
      <c r="G725" s="241"/>
    </row>
    <row r="726" spans="7:7" x14ac:dyDescent="0.3">
      <c r="G726" s="241"/>
    </row>
    <row r="727" spans="7:7" x14ac:dyDescent="0.3">
      <c r="G727" s="241"/>
    </row>
    <row r="728" spans="7:7" x14ac:dyDescent="0.3">
      <c r="G728" s="241"/>
    </row>
    <row r="729" spans="7:7" x14ac:dyDescent="0.3">
      <c r="G729" s="241"/>
    </row>
    <row r="730" spans="7:7" x14ac:dyDescent="0.3">
      <c r="G730" s="241"/>
    </row>
    <row r="731" spans="7:7" x14ac:dyDescent="0.3">
      <c r="G731" s="241"/>
    </row>
    <row r="732" spans="7:7" x14ac:dyDescent="0.3">
      <c r="G732" s="241"/>
    </row>
    <row r="733" spans="7:7" x14ac:dyDescent="0.3">
      <c r="G733" s="241"/>
    </row>
    <row r="734" spans="7:7" x14ac:dyDescent="0.3">
      <c r="G734" s="241"/>
    </row>
    <row r="735" spans="7:7" x14ac:dyDescent="0.3">
      <c r="G735" s="241"/>
    </row>
    <row r="736" spans="7:7" x14ac:dyDescent="0.3">
      <c r="G736" s="241"/>
    </row>
    <row r="737" spans="7:7" x14ac:dyDescent="0.3">
      <c r="G737" s="241"/>
    </row>
    <row r="738" spans="7:7" x14ac:dyDescent="0.3">
      <c r="G738" s="241"/>
    </row>
    <row r="739" spans="7:7" x14ac:dyDescent="0.3">
      <c r="G739" s="241"/>
    </row>
    <row r="740" spans="7:7" x14ac:dyDescent="0.3">
      <c r="G740" s="241"/>
    </row>
    <row r="741" spans="7:7" x14ac:dyDescent="0.3">
      <c r="G741" s="241"/>
    </row>
    <row r="742" spans="7:7" x14ac:dyDescent="0.3">
      <c r="G742" s="241"/>
    </row>
    <row r="743" spans="7:7" x14ac:dyDescent="0.3">
      <c r="G743" s="241"/>
    </row>
    <row r="744" spans="7:7" x14ac:dyDescent="0.3">
      <c r="G744" s="241"/>
    </row>
    <row r="745" spans="7:7" x14ac:dyDescent="0.3">
      <c r="G745" s="241"/>
    </row>
    <row r="746" spans="7:7" x14ac:dyDescent="0.3">
      <c r="G746" s="241"/>
    </row>
    <row r="747" spans="7:7" x14ac:dyDescent="0.3">
      <c r="G747" s="241"/>
    </row>
    <row r="748" spans="7:7" x14ac:dyDescent="0.3">
      <c r="G748" s="241"/>
    </row>
    <row r="749" spans="7:7" x14ac:dyDescent="0.3">
      <c r="G749" s="241"/>
    </row>
    <row r="750" spans="7:7" x14ac:dyDescent="0.3">
      <c r="G750" s="241"/>
    </row>
    <row r="751" spans="7:7" x14ac:dyDescent="0.3">
      <c r="G751" s="241"/>
    </row>
    <row r="752" spans="7:7" x14ac:dyDescent="0.3">
      <c r="G752" s="241"/>
    </row>
    <row r="753" spans="7:7" x14ac:dyDescent="0.3">
      <c r="G753" s="241"/>
    </row>
    <row r="754" spans="7:7" x14ac:dyDescent="0.3">
      <c r="G754" s="241"/>
    </row>
    <row r="755" spans="7:7" x14ac:dyDescent="0.3">
      <c r="G755" s="241"/>
    </row>
    <row r="756" spans="7:7" x14ac:dyDescent="0.3">
      <c r="G756" s="241"/>
    </row>
    <row r="757" spans="7:7" x14ac:dyDescent="0.3">
      <c r="G757" s="241"/>
    </row>
    <row r="758" spans="7:7" x14ac:dyDescent="0.3">
      <c r="G758" s="241"/>
    </row>
    <row r="759" spans="7:7" x14ac:dyDescent="0.3">
      <c r="G759" s="241"/>
    </row>
    <row r="760" spans="7:7" x14ac:dyDescent="0.3">
      <c r="G760" s="241"/>
    </row>
    <row r="761" spans="7:7" x14ac:dyDescent="0.3">
      <c r="G761" s="241"/>
    </row>
    <row r="762" spans="7:7" x14ac:dyDescent="0.3">
      <c r="G762" s="241"/>
    </row>
    <row r="763" spans="7:7" x14ac:dyDescent="0.3">
      <c r="G763" s="241"/>
    </row>
    <row r="764" spans="7:7" x14ac:dyDescent="0.3">
      <c r="G764" s="241"/>
    </row>
    <row r="765" spans="7:7" x14ac:dyDescent="0.3">
      <c r="G765" s="241"/>
    </row>
    <row r="766" spans="7:7" x14ac:dyDescent="0.3">
      <c r="G766" s="241"/>
    </row>
    <row r="767" spans="7:7" x14ac:dyDescent="0.3">
      <c r="G767" s="241"/>
    </row>
    <row r="768" spans="7:7" x14ac:dyDescent="0.3">
      <c r="G768" s="241"/>
    </row>
    <row r="769" spans="7:7" x14ac:dyDescent="0.3">
      <c r="G769" s="241"/>
    </row>
    <row r="770" spans="7:7" x14ac:dyDescent="0.3">
      <c r="G770" s="241"/>
    </row>
    <row r="771" spans="7:7" x14ac:dyDescent="0.3">
      <c r="G771" s="241"/>
    </row>
    <row r="772" spans="7:7" x14ac:dyDescent="0.3">
      <c r="G772" s="241"/>
    </row>
    <row r="773" spans="7:7" x14ac:dyDescent="0.3">
      <c r="G773" s="241"/>
    </row>
    <row r="774" spans="7:7" x14ac:dyDescent="0.3">
      <c r="G774" s="241"/>
    </row>
    <row r="775" spans="7:7" x14ac:dyDescent="0.3">
      <c r="G775" s="241"/>
    </row>
    <row r="776" spans="7:7" x14ac:dyDescent="0.3">
      <c r="G776" s="241"/>
    </row>
    <row r="777" spans="7:7" x14ac:dyDescent="0.3">
      <c r="G777" s="241"/>
    </row>
    <row r="778" spans="7:7" x14ac:dyDescent="0.3">
      <c r="G778" s="241"/>
    </row>
    <row r="779" spans="7:7" x14ac:dyDescent="0.3">
      <c r="G779" s="241"/>
    </row>
    <row r="780" spans="7:7" x14ac:dyDescent="0.3">
      <c r="G780" s="241"/>
    </row>
    <row r="781" spans="7:7" x14ac:dyDescent="0.3">
      <c r="G781" s="241"/>
    </row>
    <row r="782" spans="7:7" x14ac:dyDescent="0.3">
      <c r="G782" s="241"/>
    </row>
    <row r="783" spans="7:7" x14ac:dyDescent="0.3">
      <c r="G783" s="241"/>
    </row>
    <row r="784" spans="7:7" x14ac:dyDescent="0.3">
      <c r="G784" s="241"/>
    </row>
    <row r="785" spans="7:7" x14ac:dyDescent="0.3">
      <c r="G785" s="241"/>
    </row>
    <row r="786" spans="7:7" x14ac:dyDescent="0.3">
      <c r="G786" s="241"/>
    </row>
    <row r="787" spans="7:7" x14ac:dyDescent="0.3">
      <c r="G787" s="241"/>
    </row>
    <row r="788" spans="7:7" x14ac:dyDescent="0.3">
      <c r="G788" s="241"/>
    </row>
    <row r="789" spans="7:7" x14ac:dyDescent="0.3">
      <c r="G789" s="241"/>
    </row>
    <row r="790" spans="7:7" x14ac:dyDescent="0.3">
      <c r="G790" s="241"/>
    </row>
    <row r="791" spans="7:7" x14ac:dyDescent="0.3">
      <c r="G791" s="241"/>
    </row>
    <row r="792" spans="7:7" x14ac:dyDescent="0.3">
      <c r="G792" s="241"/>
    </row>
    <row r="793" spans="7:7" x14ac:dyDescent="0.3">
      <c r="G793" s="241"/>
    </row>
    <row r="794" spans="7:7" x14ac:dyDescent="0.3">
      <c r="G794" s="241"/>
    </row>
    <row r="795" spans="7:7" x14ac:dyDescent="0.3">
      <c r="G795" s="241"/>
    </row>
    <row r="796" spans="7:7" x14ac:dyDescent="0.3">
      <c r="G796" s="241"/>
    </row>
    <row r="797" spans="7:7" x14ac:dyDescent="0.3">
      <c r="G797" s="241"/>
    </row>
    <row r="798" spans="7:7" x14ac:dyDescent="0.3">
      <c r="G798" s="241"/>
    </row>
    <row r="799" spans="7:7" x14ac:dyDescent="0.3">
      <c r="G799" s="241"/>
    </row>
    <row r="800" spans="7:7" x14ac:dyDescent="0.3">
      <c r="G800" s="241"/>
    </row>
    <row r="801" spans="7:7" x14ac:dyDescent="0.3">
      <c r="G801" s="241"/>
    </row>
    <row r="802" spans="7:7" x14ac:dyDescent="0.3">
      <c r="G802" s="241"/>
    </row>
    <row r="803" spans="7:7" x14ac:dyDescent="0.3">
      <c r="G803" s="241"/>
    </row>
    <row r="804" spans="7:7" x14ac:dyDescent="0.3">
      <c r="G804" s="241"/>
    </row>
    <row r="805" spans="7:7" x14ac:dyDescent="0.3">
      <c r="G805" s="241"/>
    </row>
    <row r="806" spans="7:7" x14ac:dyDescent="0.3">
      <c r="G806" s="241"/>
    </row>
    <row r="807" spans="7:7" x14ac:dyDescent="0.3">
      <c r="G807" s="241"/>
    </row>
    <row r="808" spans="7:7" x14ac:dyDescent="0.3">
      <c r="G808" s="241"/>
    </row>
    <row r="809" spans="7:7" x14ac:dyDescent="0.3">
      <c r="G809" s="241"/>
    </row>
    <row r="810" spans="7:7" x14ac:dyDescent="0.3">
      <c r="G810" s="241"/>
    </row>
    <row r="811" spans="7:7" x14ac:dyDescent="0.3">
      <c r="G811" s="241"/>
    </row>
    <row r="812" spans="7:7" x14ac:dyDescent="0.3">
      <c r="G812" s="241"/>
    </row>
    <row r="813" spans="7:7" x14ac:dyDescent="0.3">
      <c r="G813" s="241"/>
    </row>
    <row r="814" spans="7:7" x14ac:dyDescent="0.3">
      <c r="G814" s="241"/>
    </row>
    <row r="815" spans="7:7" x14ac:dyDescent="0.3">
      <c r="G815" s="241"/>
    </row>
    <row r="816" spans="7:7" x14ac:dyDescent="0.3">
      <c r="G816" s="241"/>
    </row>
    <row r="817" spans="7:7" x14ac:dyDescent="0.3">
      <c r="G817" s="241"/>
    </row>
    <row r="818" spans="7:7" x14ac:dyDescent="0.3">
      <c r="G818" s="241"/>
    </row>
    <row r="819" spans="7:7" x14ac:dyDescent="0.3">
      <c r="G819" s="241"/>
    </row>
    <row r="820" spans="7:7" x14ac:dyDescent="0.3">
      <c r="G820" s="241"/>
    </row>
    <row r="821" spans="7:7" x14ac:dyDescent="0.3">
      <c r="G821" s="241"/>
    </row>
    <row r="822" spans="7:7" x14ac:dyDescent="0.3">
      <c r="G822" s="241"/>
    </row>
    <row r="823" spans="7:7" x14ac:dyDescent="0.3">
      <c r="G823" s="241"/>
    </row>
    <row r="824" spans="7:7" x14ac:dyDescent="0.3">
      <c r="G824" s="241"/>
    </row>
    <row r="825" spans="7:7" x14ac:dyDescent="0.3">
      <c r="G825" s="241"/>
    </row>
    <row r="826" spans="7:7" x14ac:dyDescent="0.3">
      <c r="G826" s="241"/>
    </row>
    <row r="827" spans="7:7" x14ac:dyDescent="0.3">
      <c r="G827" s="241"/>
    </row>
    <row r="828" spans="7:7" x14ac:dyDescent="0.3">
      <c r="G828" s="241"/>
    </row>
    <row r="829" spans="7:7" x14ac:dyDescent="0.3">
      <c r="G829" s="241"/>
    </row>
    <row r="830" spans="7:7" x14ac:dyDescent="0.3">
      <c r="G830" s="241"/>
    </row>
    <row r="831" spans="7:7" x14ac:dyDescent="0.3">
      <c r="G831" s="241"/>
    </row>
    <row r="832" spans="7:7" x14ac:dyDescent="0.3">
      <c r="G832" s="241"/>
    </row>
    <row r="833" spans="7:7" x14ac:dyDescent="0.3">
      <c r="G833" s="241"/>
    </row>
    <row r="834" spans="7:7" x14ac:dyDescent="0.3">
      <c r="G834" s="241"/>
    </row>
    <row r="835" spans="7:7" x14ac:dyDescent="0.3">
      <c r="G835" s="241"/>
    </row>
    <row r="836" spans="7:7" x14ac:dyDescent="0.3">
      <c r="G836" s="241"/>
    </row>
    <row r="837" spans="7:7" x14ac:dyDescent="0.3">
      <c r="G837" s="241"/>
    </row>
    <row r="838" spans="7:7" x14ac:dyDescent="0.3">
      <c r="G838" s="241"/>
    </row>
    <row r="839" spans="7:7" x14ac:dyDescent="0.3">
      <c r="G839" s="241"/>
    </row>
    <row r="840" spans="7:7" x14ac:dyDescent="0.3">
      <c r="G840" s="241"/>
    </row>
    <row r="841" spans="7:7" x14ac:dyDescent="0.3">
      <c r="G841" s="241"/>
    </row>
    <row r="842" spans="7:7" x14ac:dyDescent="0.3">
      <c r="G842" s="241"/>
    </row>
    <row r="843" spans="7:7" x14ac:dyDescent="0.3">
      <c r="G843" s="241"/>
    </row>
    <row r="844" spans="7:7" x14ac:dyDescent="0.3">
      <c r="G844" s="241"/>
    </row>
    <row r="845" spans="7:7" x14ac:dyDescent="0.3">
      <c r="G845" s="241"/>
    </row>
    <row r="846" spans="7:7" x14ac:dyDescent="0.3">
      <c r="G846" s="241"/>
    </row>
    <row r="847" spans="7:7" x14ac:dyDescent="0.3">
      <c r="G847" s="241"/>
    </row>
    <row r="848" spans="7:7" x14ac:dyDescent="0.3">
      <c r="G848" s="241"/>
    </row>
    <row r="849" spans="7:7" x14ac:dyDescent="0.3">
      <c r="G849" s="241"/>
    </row>
    <row r="850" spans="7:7" x14ac:dyDescent="0.3">
      <c r="G850" s="241"/>
    </row>
    <row r="851" spans="7:7" x14ac:dyDescent="0.3">
      <c r="G851" s="241"/>
    </row>
    <row r="852" spans="7:7" x14ac:dyDescent="0.3">
      <c r="G852" s="241"/>
    </row>
    <row r="853" spans="7:7" x14ac:dyDescent="0.3">
      <c r="G853" s="241"/>
    </row>
    <row r="854" spans="7:7" x14ac:dyDescent="0.3">
      <c r="G854" s="241"/>
    </row>
    <row r="855" spans="7:7" x14ac:dyDescent="0.3">
      <c r="G855" s="241"/>
    </row>
    <row r="856" spans="7:7" x14ac:dyDescent="0.3">
      <c r="G856" s="241"/>
    </row>
    <row r="857" spans="7:7" x14ac:dyDescent="0.3">
      <c r="G857" s="241"/>
    </row>
    <row r="858" spans="7:7" x14ac:dyDescent="0.3">
      <c r="G858" s="241"/>
    </row>
    <row r="859" spans="7:7" x14ac:dyDescent="0.3">
      <c r="G859" s="241"/>
    </row>
    <row r="860" spans="7:7" x14ac:dyDescent="0.3">
      <c r="G860" s="241"/>
    </row>
    <row r="861" spans="7:7" x14ac:dyDescent="0.3">
      <c r="G861" s="241"/>
    </row>
    <row r="862" spans="7:7" x14ac:dyDescent="0.3">
      <c r="G862" s="241"/>
    </row>
    <row r="863" spans="7:7" x14ac:dyDescent="0.3">
      <c r="G863" s="241"/>
    </row>
    <row r="864" spans="7:7" x14ac:dyDescent="0.3">
      <c r="G864" s="241"/>
    </row>
    <row r="865" spans="7:7" x14ac:dyDescent="0.3">
      <c r="G865" s="241"/>
    </row>
    <row r="866" spans="7:7" x14ac:dyDescent="0.3">
      <c r="G866" s="241"/>
    </row>
    <row r="867" spans="7:7" x14ac:dyDescent="0.3">
      <c r="G867" s="241"/>
    </row>
    <row r="868" spans="7:7" x14ac:dyDescent="0.3">
      <c r="G868" s="241"/>
    </row>
    <row r="869" spans="7:7" x14ac:dyDescent="0.3">
      <c r="G869" s="241"/>
    </row>
    <row r="870" spans="7:7" x14ac:dyDescent="0.3">
      <c r="G870" s="241"/>
    </row>
    <row r="871" spans="7:7" x14ac:dyDescent="0.3">
      <c r="G871" s="241"/>
    </row>
    <row r="872" spans="7:7" x14ac:dyDescent="0.3">
      <c r="G872" s="241"/>
    </row>
    <row r="873" spans="7:7" x14ac:dyDescent="0.3">
      <c r="G873" s="241"/>
    </row>
    <row r="874" spans="7:7" x14ac:dyDescent="0.3">
      <c r="G874" s="241"/>
    </row>
    <row r="875" spans="7:7" x14ac:dyDescent="0.3">
      <c r="G875" s="241"/>
    </row>
    <row r="876" spans="7:7" x14ac:dyDescent="0.3">
      <c r="G876" s="241"/>
    </row>
    <row r="877" spans="7:7" x14ac:dyDescent="0.3">
      <c r="G877" s="241"/>
    </row>
    <row r="878" spans="7:7" x14ac:dyDescent="0.3">
      <c r="G878" s="241"/>
    </row>
    <row r="879" spans="7:7" x14ac:dyDescent="0.3">
      <c r="G879" s="241"/>
    </row>
    <row r="880" spans="7:7" x14ac:dyDescent="0.3">
      <c r="G880" s="241"/>
    </row>
    <row r="881" spans="7:7" x14ac:dyDescent="0.3">
      <c r="G881" s="241"/>
    </row>
    <row r="882" spans="7:7" x14ac:dyDescent="0.3">
      <c r="G882" s="241"/>
    </row>
    <row r="883" spans="7:7" x14ac:dyDescent="0.3">
      <c r="G883" s="241"/>
    </row>
    <row r="884" spans="7:7" x14ac:dyDescent="0.3">
      <c r="G884" s="241"/>
    </row>
    <row r="885" spans="7:7" x14ac:dyDescent="0.3">
      <c r="G885" s="241"/>
    </row>
    <row r="886" spans="7:7" x14ac:dyDescent="0.3">
      <c r="G886" s="241"/>
    </row>
    <row r="887" spans="7:7" x14ac:dyDescent="0.3">
      <c r="G887" s="241"/>
    </row>
    <row r="888" spans="7:7" x14ac:dyDescent="0.3">
      <c r="G888" s="241"/>
    </row>
    <row r="889" spans="7:7" x14ac:dyDescent="0.3">
      <c r="G889" s="241"/>
    </row>
    <row r="890" spans="7:7" x14ac:dyDescent="0.3">
      <c r="G890" s="241"/>
    </row>
    <row r="891" spans="7:7" x14ac:dyDescent="0.3">
      <c r="G891" s="241"/>
    </row>
    <row r="892" spans="7:7" x14ac:dyDescent="0.3">
      <c r="G892" s="241"/>
    </row>
    <row r="893" spans="7:7" x14ac:dyDescent="0.3">
      <c r="G893" s="241"/>
    </row>
    <row r="894" spans="7:7" x14ac:dyDescent="0.3">
      <c r="G894" s="241"/>
    </row>
    <row r="895" spans="7:7" x14ac:dyDescent="0.3">
      <c r="G895" s="241"/>
    </row>
    <row r="896" spans="7:7" x14ac:dyDescent="0.3">
      <c r="G896" s="241"/>
    </row>
    <row r="897" spans="7:7" x14ac:dyDescent="0.3">
      <c r="G897" s="241"/>
    </row>
    <row r="898" spans="7:7" x14ac:dyDescent="0.3">
      <c r="G898" s="241"/>
    </row>
    <row r="899" spans="7:7" x14ac:dyDescent="0.3">
      <c r="G899" s="241"/>
    </row>
    <row r="900" spans="7:7" x14ac:dyDescent="0.3">
      <c r="G900" s="241"/>
    </row>
    <row r="901" spans="7:7" x14ac:dyDescent="0.3">
      <c r="G901" s="241"/>
    </row>
    <row r="902" spans="7:7" x14ac:dyDescent="0.3">
      <c r="G902" s="241"/>
    </row>
    <row r="903" spans="7:7" x14ac:dyDescent="0.3">
      <c r="G903" s="241"/>
    </row>
    <row r="904" spans="7:7" x14ac:dyDescent="0.3">
      <c r="G904" s="241"/>
    </row>
    <row r="905" spans="7:7" x14ac:dyDescent="0.3">
      <c r="G905" s="241"/>
    </row>
    <row r="906" spans="7:7" x14ac:dyDescent="0.3">
      <c r="G906" s="241"/>
    </row>
    <row r="907" spans="7:7" x14ac:dyDescent="0.3">
      <c r="G907" s="241"/>
    </row>
    <row r="908" spans="7:7" x14ac:dyDescent="0.3">
      <c r="G908" s="241"/>
    </row>
    <row r="909" spans="7:7" x14ac:dyDescent="0.3">
      <c r="G909" s="241"/>
    </row>
    <row r="910" spans="7:7" x14ac:dyDescent="0.3">
      <c r="G910" s="241"/>
    </row>
    <row r="911" spans="7:7" x14ac:dyDescent="0.3">
      <c r="G911" s="241"/>
    </row>
    <row r="912" spans="7:7" x14ac:dyDescent="0.3">
      <c r="G912" s="241"/>
    </row>
    <row r="913" spans="7:7" x14ac:dyDescent="0.3">
      <c r="G913" s="241"/>
    </row>
    <row r="914" spans="7:7" x14ac:dyDescent="0.3">
      <c r="G914" s="241"/>
    </row>
    <row r="915" spans="7:7" x14ac:dyDescent="0.3">
      <c r="G915" s="241"/>
    </row>
    <row r="916" spans="7:7" x14ac:dyDescent="0.3">
      <c r="G916" s="241"/>
    </row>
    <row r="917" spans="7:7" x14ac:dyDescent="0.3">
      <c r="G917" s="241"/>
    </row>
    <row r="918" spans="7:7" x14ac:dyDescent="0.3">
      <c r="G918" s="241"/>
    </row>
    <row r="919" spans="7:7" x14ac:dyDescent="0.3">
      <c r="G919" s="241"/>
    </row>
    <row r="920" spans="7:7" x14ac:dyDescent="0.3">
      <c r="G920" s="241"/>
    </row>
    <row r="921" spans="7:7" x14ac:dyDescent="0.3">
      <c r="G921" s="241"/>
    </row>
    <row r="922" spans="7:7" x14ac:dyDescent="0.3">
      <c r="G922" s="241"/>
    </row>
    <row r="923" spans="7:7" x14ac:dyDescent="0.3">
      <c r="G923" s="241"/>
    </row>
    <row r="924" spans="7:7" x14ac:dyDescent="0.3">
      <c r="G924" s="241"/>
    </row>
    <row r="925" spans="7:7" x14ac:dyDescent="0.3">
      <c r="G925" s="241"/>
    </row>
    <row r="926" spans="7:7" x14ac:dyDescent="0.3">
      <c r="G926" s="241"/>
    </row>
    <row r="927" spans="7:7" x14ac:dyDescent="0.3">
      <c r="G927" s="241"/>
    </row>
    <row r="928" spans="7:7" x14ac:dyDescent="0.3">
      <c r="G928" s="241"/>
    </row>
    <row r="929" spans="7:7" x14ac:dyDescent="0.3">
      <c r="G929" s="241"/>
    </row>
    <row r="930" spans="7:7" x14ac:dyDescent="0.3">
      <c r="G930" s="241"/>
    </row>
    <row r="931" spans="7:7" x14ac:dyDescent="0.3">
      <c r="G931" s="241"/>
    </row>
    <row r="932" spans="7:7" x14ac:dyDescent="0.3">
      <c r="G932" s="241"/>
    </row>
    <row r="933" spans="7:7" x14ac:dyDescent="0.3">
      <c r="G933" s="241"/>
    </row>
    <row r="934" spans="7:7" x14ac:dyDescent="0.3">
      <c r="G934" s="241"/>
    </row>
    <row r="935" spans="7:7" x14ac:dyDescent="0.3">
      <c r="G935" s="241"/>
    </row>
    <row r="936" spans="7:7" x14ac:dyDescent="0.3">
      <c r="G936" s="241"/>
    </row>
    <row r="937" spans="7:7" x14ac:dyDescent="0.3">
      <c r="G937" s="241"/>
    </row>
    <row r="938" spans="7:7" x14ac:dyDescent="0.3">
      <c r="G938" s="241"/>
    </row>
    <row r="939" spans="7:7" x14ac:dyDescent="0.3">
      <c r="G939" s="241"/>
    </row>
    <row r="940" spans="7:7" x14ac:dyDescent="0.3">
      <c r="G940" s="241"/>
    </row>
    <row r="941" spans="7:7" x14ac:dyDescent="0.3">
      <c r="G941" s="241"/>
    </row>
    <row r="942" spans="7:7" x14ac:dyDescent="0.3">
      <c r="G942" s="241"/>
    </row>
    <row r="943" spans="7:7" x14ac:dyDescent="0.3">
      <c r="G943" s="241"/>
    </row>
    <row r="944" spans="7:7" x14ac:dyDescent="0.3">
      <c r="G944" s="241"/>
    </row>
    <row r="945" spans="7:7" x14ac:dyDescent="0.3">
      <c r="G945" s="241"/>
    </row>
    <row r="946" spans="7:7" x14ac:dyDescent="0.3">
      <c r="G946" s="241"/>
    </row>
    <row r="947" spans="7:7" x14ac:dyDescent="0.3">
      <c r="G947" s="241"/>
    </row>
    <row r="948" spans="7:7" x14ac:dyDescent="0.3">
      <c r="G948" s="241"/>
    </row>
    <row r="949" spans="7:7" x14ac:dyDescent="0.3">
      <c r="G949" s="241"/>
    </row>
    <row r="950" spans="7:7" x14ac:dyDescent="0.3">
      <c r="G950" s="241"/>
    </row>
    <row r="951" spans="7:7" x14ac:dyDescent="0.3">
      <c r="G951" s="241"/>
    </row>
    <row r="952" spans="7:7" x14ac:dyDescent="0.3">
      <c r="G952" s="241"/>
    </row>
    <row r="953" spans="7:7" x14ac:dyDescent="0.3">
      <c r="G953" s="241"/>
    </row>
    <row r="954" spans="7:7" x14ac:dyDescent="0.3">
      <c r="G954" s="241"/>
    </row>
    <row r="955" spans="7:7" x14ac:dyDescent="0.3">
      <c r="G955" s="241"/>
    </row>
    <row r="956" spans="7:7" x14ac:dyDescent="0.3">
      <c r="G956" s="241"/>
    </row>
    <row r="957" spans="7:7" x14ac:dyDescent="0.3">
      <c r="G957" s="241"/>
    </row>
    <row r="958" spans="7:7" x14ac:dyDescent="0.3">
      <c r="G958" s="241"/>
    </row>
    <row r="959" spans="7:7" x14ac:dyDescent="0.3">
      <c r="G959" s="241"/>
    </row>
    <row r="960" spans="7:7" x14ac:dyDescent="0.3">
      <c r="G960" s="241"/>
    </row>
    <row r="961" spans="7:7" x14ac:dyDescent="0.3">
      <c r="G961" s="241"/>
    </row>
    <row r="962" spans="7:7" x14ac:dyDescent="0.3">
      <c r="G962" s="241"/>
    </row>
    <row r="963" spans="7:7" x14ac:dyDescent="0.3">
      <c r="G963" s="241"/>
    </row>
    <row r="964" spans="7:7" x14ac:dyDescent="0.3">
      <c r="G964" s="241"/>
    </row>
    <row r="965" spans="7:7" x14ac:dyDescent="0.3">
      <c r="G965" s="241"/>
    </row>
    <row r="966" spans="7:7" x14ac:dyDescent="0.3">
      <c r="G966" s="241"/>
    </row>
    <row r="967" spans="7:7" x14ac:dyDescent="0.3">
      <c r="G967" s="241"/>
    </row>
    <row r="968" spans="7:7" x14ac:dyDescent="0.3">
      <c r="G968" s="241"/>
    </row>
    <row r="969" spans="7:7" x14ac:dyDescent="0.3">
      <c r="G969" s="241"/>
    </row>
    <row r="970" spans="7:7" x14ac:dyDescent="0.3">
      <c r="G970" s="241"/>
    </row>
    <row r="971" spans="7:7" x14ac:dyDescent="0.3">
      <c r="G971" s="241"/>
    </row>
    <row r="972" spans="7:7" x14ac:dyDescent="0.3">
      <c r="G972" s="241"/>
    </row>
    <row r="973" spans="7:7" x14ac:dyDescent="0.3">
      <c r="G973" s="241"/>
    </row>
    <row r="974" spans="7:7" x14ac:dyDescent="0.3">
      <c r="G974" s="241"/>
    </row>
    <row r="975" spans="7:7" x14ac:dyDescent="0.3">
      <c r="G975" s="241"/>
    </row>
    <row r="976" spans="7:7" x14ac:dyDescent="0.3">
      <c r="G976" s="241"/>
    </row>
    <row r="977" spans="7:7" x14ac:dyDescent="0.3">
      <c r="G977" s="241"/>
    </row>
    <row r="978" spans="7:7" x14ac:dyDescent="0.3">
      <c r="G978" s="241"/>
    </row>
    <row r="979" spans="7:7" x14ac:dyDescent="0.3">
      <c r="G979" s="241"/>
    </row>
    <row r="980" spans="7:7" x14ac:dyDescent="0.3">
      <c r="G980" s="241"/>
    </row>
    <row r="981" spans="7:7" x14ac:dyDescent="0.3">
      <c r="G981" s="241"/>
    </row>
    <row r="982" spans="7:7" x14ac:dyDescent="0.3">
      <c r="G982" s="241"/>
    </row>
    <row r="983" spans="7:7" x14ac:dyDescent="0.3">
      <c r="G983" s="241"/>
    </row>
    <row r="984" spans="7:7" x14ac:dyDescent="0.3">
      <c r="G984" s="241"/>
    </row>
    <row r="985" spans="7:7" x14ac:dyDescent="0.3">
      <c r="G985" s="241"/>
    </row>
    <row r="986" spans="7:7" x14ac:dyDescent="0.3">
      <c r="G986" s="241"/>
    </row>
    <row r="987" spans="7:7" x14ac:dyDescent="0.3">
      <c r="G987" s="241"/>
    </row>
    <row r="988" spans="7:7" x14ac:dyDescent="0.3">
      <c r="G988" s="241"/>
    </row>
    <row r="989" spans="7:7" x14ac:dyDescent="0.3">
      <c r="G989" s="241"/>
    </row>
    <row r="990" spans="7:7" x14ac:dyDescent="0.3">
      <c r="G990" s="241"/>
    </row>
    <row r="991" spans="7:7" x14ac:dyDescent="0.3">
      <c r="G991" s="241"/>
    </row>
    <row r="992" spans="7:7" x14ac:dyDescent="0.3">
      <c r="G992" s="241"/>
    </row>
    <row r="993" spans="7:7" x14ac:dyDescent="0.3">
      <c r="G993" s="241"/>
    </row>
    <row r="994" spans="7:7" x14ac:dyDescent="0.3">
      <c r="G994" s="241"/>
    </row>
    <row r="995" spans="7:7" x14ac:dyDescent="0.3">
      <c r="G995" s="241"/>
    </row>
    <row r="996" spans="7:7" x14ac:dyDescent="0.3">
      <c r="G996" s="241"/>
    </row>
    <row r="997" spans="7:7" x14ac:dyDescent="0.3">
      <c r="G997" s="241"/>
    </row>
    <row r="998" spans="7:7" x14ac:dyDescent="0.3">
      <c r="G998" s="241"/>
    </row>
    <row r="999" spans="7:7" x14ac:dyDescent="0.3">
      <c r="G999" s="241"/>
    </row>
    <row r="1000" spans="7:7" x14ac:dyDescent="0.3">
      <c r="G1000" s="241"/>
    </row>
    <row r="1001" spans="7:7" x14ac:dyDescent="0.3">
      <c r="G1001" s="241"/>
    </row>
    <row r="1002" spans="7:7" x14ac:dyDescent="0.3">
      <c r="G1002" s="241"/>
    </row>
    <row r="1003" spans="7:7" x14ac:dyDescent="0.3">
      <c r="G1003" s="241"/>
    </row>
    <row r="1004" spans="7:7" x14ac:dyDescent="0.3">
      <c r="G1004" s="241"/>
    </row>
    <row r="1005" spans="7:7" x14ac:dyDescent="0.3">
      <c r="G1005" s="241"/>
    </row>
    <row r="1006" spans="7:7" x14ac:dyDescent="0.3">
      <c r="G1006" s="241"/>
    </row>
    <row r="1007" spans="7:7" x14ac:dyDescent="0.3">
      <c r="G1007" s="241"/>
    </row>
    <row r="1008" spans="7:7" x14ac:dyDescent="0.3">
      <c r="G1008" s="241"/>
    </row>
    <row r="1009" spans="7:7" x14ac:dyDescent="0.3">
      <c r="G1009" s="241"/>
    </row>
    <row r="1010" spans="7:7" x14ac:dyDescent="0.3">
      <c r="G1010" s="241"/>
    </row>
    <row r="1011" spans="7:7" x14ac:dyDescent="0.3">
      <c r="G1011" s="241"/>
    </row>
    <row r="1012" spans="7:7" x14ac:dyDescent="0.3">
      <c r="G1012" s="241"/>
    </row>
    <row r="1013" spans="7:7" x14ac:dyDescent="0.3">
      <c r="G1013" s="241"/>
    </row>
    <row r="1014" spans="7:7" x14ac:dyDescent="0.3">
      <c r="G1014" s="241"/>
    </row>
    <row r="1015" spans="7:7" x14ac:dyDescent="0.3">
      <c r="G1015" s="241"/>
    </row>
    <row r="1016" spans="7:7" x14ac:dyDescent="0.3">
      <c r="G1016" s="241"/>
    </row>
    <row r="1017" spans="7:7" x14ac:dyDescent="0.3">
      <c r="G1017" s="241"/>
    </row>
    <row r="1018" spans="7:7" x14ac:dyDescent="0.3">
      <c r="G1018" s="241"/>
    </row>
    <row r="1019" spans="7:7" x14ac:dyDescent="0.3">
      <c r="G1019" s="241"/>
    </row>
    <row r="1020" spans="7:7" x14ac:dyDescent="0.3">
      <c r="G1020" s="241"/>
    </row>
    <row r="1021" spans="7:7" x14ac:dyDescent="0.3">
      <c r="G1021" s="241"/>
    </row>
    <row r="1022" spans="7:7" x14ac:dyDescent="0.3">
      <c r="G1022" s="241"/>
    </row>
    <row r="1023" spans="7:7" x14ac:dyDescent="0.3">
      <c r="G1023" s="241"/>
    </row>
    <row r="1024" spans="7:7" x14ac:dyDescent="0.3">
      <c r="G1024" s="241"/>
    </row>
    <row r="1025" spans="7:7" x14ac:dyDescent="0.3">
      <c r="G1025" s="241"/>
    </row>
    <row r="1026" spans="7:7" x14ac:dyDescent="0.3">
      <c r="G1026" s="241"/>
    </row>
    <row r="1027" spans="7:7" x14ac:dyDescent="0.3">
      <c r="G1027" s="241"/>
    </row>
    <row r="1028" spans="7:7" x14ac:dyDescent="0.3">
      <c r="G1028" s="241"/>
    </row>
    <row r="1029" spans="7:7" x14ac:dyDescent="0.3">
      <c r="G1029" s="241"/>
    </row>
    <row r="1030" spans="7:7" x14ac:dyDescent="0.3">
      <c r="G1030" s="241"/>
    </row>
    <row r="1031" spans="7:7" x14ac:dyDescent="0.3">
      <c r="G1031" s="241"/>
    </row>
    <row r="1032" spans="7:7" x14ac:dyDescent="0.3">
      <c r="G1032" s="241"/>
    </row>
    <row r="1033" spans="7:7" x14ac:dyDescent="0.3">
      <c r="G1033" s="241"/>
    </row>
    <row r="1034" spans="7:7" x14ac:dyDescent="0.3">
      <c r="G1034" s="241"/>
    </row>
    <row r="1035" spans="7:7" x14ac:dyDescent="0.3">
      <c r="G1035" s="241"/>
    </row>
    <row r="1036" spans="7:7" x14ac:dyDescent="0.3">
      <c r="G1036" s="241"/>
    </row>
    <row r="1037" spans="7:7" x14ac:dyDescent="0.3">
      <c r="G1037" s="241"/>
    </row>
    <row r="1038" spans="7:7" x14ac:dyDescent="0.3">
      <c r="G1038" s="241"/>
    </row>
    <row r="1039" spans="7:7" x14ac:dyDescent="0.3">
      <c r="G1039" s="241"/>
    </row>
    <row r="1040" spans="7:7" x14ac:dyDescent="0.3">
      <c r="G1040" s="241"/>
    </row>
    <row r="1041" spans="7:7" x14ac:dyDescent="0.3">
      <c r="G1041" s="241"/>
    </row>
    <row r="1042" spans="7:7" x14ac:dyDescent="0.3">
      <c r="G1042" s="241"/>
    </row>
    <row r="1043" spans="7:7" x14ac:dyDescent="0.3">
      <c r="G1043" s="241"/>
    </row>
    <row r="1044" spans="7:7" x14ac:dyDescent="0.3">
      <c r="G1044" s="241"/>
    </row>
    <row r="1045" spans="7:7" x14ac:dyDescent="0.3">
      <c r="G1045" s="241"/>
    </row>
    <row r="1046" spans="7:7" x14ac:dyDescent="0.3">
      <c r="G1046" s="241"/>
    </row>
    <row r="1047" spans="7:7" x14ac:dyDescent="0.3">
      <c r="G1047" s="241"/>
    </row>
    <row r="1048" spans="7:7" x14ac:dyDescent="0.3">
      <c r="G1048" s="241"/>
    </row>
    <row r="1049" spans="7:7" x14ac:dyDescent="0.3">
      <c r="G1049" s="241"/>
    </row>
    <row r="1050" spans="7:7" x14ac:dyDescent="0.3">
      <c r="G1050" s="241"/>
    </row>
    <row r="1051" spans="7:7" x14ac:dyDescent="0.3">
      <c r="G1051" s="241"/>
    </row>
    <row r="1052" spans="7:7" x14ac:dyDescent="0.3">
      <c r="G1052" s="241"/>
    </row>
    <row r="1053" spans="7:7" x14ac:dyDescent="0.3">
      <c r="G1053" s="241"/>
    </row>
    <row r="1054" spans="7:7" x14ac:dyDescent="0.3">
      <c r="G1054" s="241"/>
    </row>
    <row r="1055" spans="7:7" x14ac:dyDescent="0.3">
      <c r="G1055" s="241"/>
    </row>
    <row r="1056" spans="7:7" x14ac:dyDescent="0.3">
      <c r="G1056" s="241"/>
    </row>
    <row r="1057" spans="7:7" x14ac:dyDescent="0.3">
      <c r="G1057" s="241"/>
    </row>
    <row r="1058" spans="7:7" x14ac:dyDescent="0.3">
      <c r="G1058" s="241"/>
    </row>
    <row r="1059" spans="7:7" x14ac:dyDescent="0.3">
      <c r="G1059" s="241"/>
    </row>
    <row r="1060" spans="7:7" x14ac:dyDescent="0.3">
      <c r="G1060" s="241"/>
    </row>
    <row r="1061" spans="7:7" x14ac:dyDescent="0.3">
      <c r="G1061" s="241"/>
    </row>
    <row r="1062" spans="7:7" x14ac:dyDescent="0.3">
      <c r="G1062" s="241"/>
    </row>
    <row r="1063" spans="7:7" x14ac:dyDescent="0.3">
      <c r="G1063" s="241"/>
    </row>
    <row r="1064" spans="7:7" x14ac:dyDescent="0.3">
      <c r="G1064" s="241"/>
    </row>
    <row r="1065" spans="7:7" x14ac:dyDescent="0.3">
      <c r="G1065" s="241"/>
    </row>
    <row r="1066" spans="7:7" x14ac:dyDescent="0.3">
      <c r="G1066" s="241"/>
    </row>
    <row r="1067" spans="7:7" x14ac:dyDescent="0.3">
      <c r="G1067" s="241"/>
    </row>
    <row r="1068" spans="7:7" x14ac:dyDescent="0.3">
      <c r="G1068" s="241"/>
    </row>
    <row r="1069" spans="7:7" x14ac:dyDescent="0.3">
      <c r="G1069" s="241"/>
    </row>
    <row r="1070" spans="7:7" x14ac:dyDescent="0.3">
      <c r="G1070" s="241"/>
    </row>
    <row r="1071" spans="7:7" x14ac:dyDescent="0.3">
      <c r="G1071" s="241"/>
    </row>
    <row r="1072" spans="7:7" x14ac:dyDescent="0.3">
      <c r="G1072" s="241"/>
    </row>
    <row r="1073" spans="7:7" x14ac:dyDescent="0.3">
      <c r="G1073" s="241"/>
    </row>
    <row r="1074" spans="7:7" x14ac:dyDescent="0.3">
      <c r="G1074" s="241"/>
    </row>
    <row r="1075" spans="7:7" x14ac:dyDescent="0.3">
      <c r="G1075" s="241"/>
    </row>
    <row r="1076" spans="7:7" x14ac:dyDescent="0.3">
      <c r="G1076" s="241"/>
    </row>
    <row r="1077" spans="7:7" x14ac:dyDescent="0.3">
      <c r="G1077" s="241"/>
    </row>
    <row r="1078" spans="7:7" x14ac:dyDescent="0.3">
      <c r="G1078" s="241"/>
    </row>
    <row r="1079" spans="7:7" x14ac:dyDescent="0.3">
      <c r="G1079" s="241"/>
    </row>
    <row r="1080" spans="7:7" x14ac:dyDescent="0.3">
      <c r="G1080" s="241"/>
    </row>
    <row r="1081" spans="7:7" x14ac:dyDescent="0.3">
      <c r="G1081" s="241"/>
    </row>
    <row r="1082" spans="7:7" x14ac:dyDescent="0.3">
      <c r="G1082" s="241"/>
    </row>
    <row r="1083" spans="7:7" x14ac:dyDescent="0.3">
      <c r="G1083" s="241"/>
    </row>
    <row r="1084" spans="7:7" x14ac:dyDescent="0.3">
      <c r="G1084" s="241"/>
    </row>
    <row r="1085" spans="7:7" x14ac:dyDescent="0.3">
      <c r="G1085" s="241"/>
    </row>
    <row r="1086" spans="7:7" x14ac:dyDescent="0.3">
      <c r="G1086" s="241"/>
    </row>
    <row r="1087" spans="7:7" x14ac:dyDescent="0.3">
      <c r="G1087" s="241"/>
    </row>
    <row r="1088" spans="7:7" x14ac:dyDescent="0.3">
      <c r="G1088" s="241"/>
    </row>
    <row r="1089" spans="7:7" x14ac:dyDescent="0.3">
      <c r="G1089" s="241"/>
    </row>
    <row r="1090" spans="7:7" x14ac:dyDescent="0.3">
      <c r="G1090" s="241"/>
    </row>
    <row r="1091" spans="7:7" x14ac:dyDescent="0.3">
      <c r="G1091" s="241"/>
    </row>
    <row r="1092" spans="7:7" x14ac:dyDescent="0.3">
      <c r="G1092" s="241"/>
    </row>
    <row r="1093" spans="7:7" x14ac:dyDescent="0.3">
      <c r="G1093" s="241"/>
    </row>
    <row r="1094" spans="7:7" x14ac:dyDescent="0.3">
      <c r="G1094" s="241"/>
    </row>
    <row r="1095" spans="7:7" x14ac:dyDescent="0.3">
      <c r="G1095" s="241"/>
    </row>
    <row r="1096" spans="7:7" x14ac:dyDescent="0.3">
      <c r="G1096" s="241"/>
    </row>
    <row r="1097" spans="7:7" x14ac:dyDescent="0.3">
      <c r="G1097" s="241"/>
    </row>
    <row r="1098" spans="7:7" x14ac:dyDescent="0.3">
      <c r="G1098" s="241"/>
    </row>
    <row r="1099" spans="7:7" x14ac:dyDescent="0.3">
      <c r="G1099" s="241"/>
    </row>
    <row r="1100" spans="7:7" x14ac:dyDescent="0.3">
      <c r="G1100" s="241"/>
    </row>
    <row r="1101" spans="7:7" x14ac:dyDescent="0.3">
      <c r="G1101" s="241"/>
    </row>
    <row r="1102" spans="7:7" x14ac:dyDescent="0.3">
      <c r="G1102" s="241"/>
    </row>
    <row r="1103" spans="7:7" x14ac:dyDescent="0.3">
      <c r="G1103" s="241"/>
    </row>
    <row r="1104" spans="7:7" x14ac:dyDescent="0.3">
      <c r="G1104" s="241"/>
    </row>
    <row r="1105" spans="7:7" x14ac:dyDescent="0.3">
      <c r="G1105" s="241"/>
    </row>
    <row r="1106" spans="7:7" x14ac:dyDescent="0.3">
      <c r="G1106" s="241"/>
    </row>
    <row r="1107" spans="7:7" x14ac:dyDescent="0.3">
      <c r="G1107" s="241"/>
    </row>
    <row r="1108" spans="7:7" x14ac:dyDescent="0.3">
      <c r="G1108" s="241"/>
    </row>
    <row r="1109" spans="7:7" x14ac:dyDescent="0.3">
      <c r="G1109" s="241"/>
    </row>
    <row r="1110" spans="7:7" x14ac:dyDescent="0.3">
      <c r="G1110" s="241"/>
    </row>
    <row r="1111" spans="7:7" x14ac:dyDescent="0.3">
      <c r="G1111" s="241"/>
    </row>
    <row r="1112" spans="7:7" x14ac:dyDescent="0.3">
      <c r="G1112" s="241"/>
    </row>
    <row r="1113" spans="7:7" x14ac:dyDescent="0.3">
      <c r="G1113" s="241"/>
    </row>
    <row r="1114" spans="7:7" x14ac:dyDescent="0.3">
      <c r="G1114" s="241"/>
    </row>
    <row r="1115" spans="7:7" x14ac:dyDescent="0.3">
      <c r="G1115" s="241"/>
    </row>
    <row r="1116" spans="7:7" x14ac:dyDescent="0.3">
      <c r="G1116" s="241"/>
    </row>
    <row r="1117" spans="7:7" x14ac:dyDescent="0.3">
      <c r="G1117" s="241"/>
    </row>
    <row r="1118" spans="7:7" x14ac:dyDescent="0.3">
      <c r="G1118" s="241"/>
    </row>
    <row r="1119" spans="7:7" x14ac:dyDescent="0.3">
      <c r="G1119" s="241"/>
    </row>
    <row r="1120" spans="7:7" x14ac:dyDescent="0.3">
      <c r="G1120" s="241"/>
    </row>
    <row r="1121" spans="7:7" x14ac:dyDescent="0.3">
      <c r="G1121" s="241"/>
    </row>
    <row r="1122" spans="7:7" x14ac:dyDescent="0.3">
      <c r="G1122" s="241"/>
    </row>
    <row r="1123" spans="7:7" x14ac:dyDescent="0.3">
      <c r="G1123" s="241"/>
    </row>
    <row r="1124" spans="7:7" x14ac:dyDescent="0.3">
      <c r="G1124" s="241"/>
    </row>
    <row r="1125" spans="7:7" x14ac:dyDescent="0.3">
      <c r="G1125" s="241"/>
    </row>
    <row r="1126" spans="7:7" x14ac:dyDescent="0.3">
      <c r="G1126" s="241"/>
    </row>
    <row r="1127" spans="7:7" x14ac:dyDescent="0.3">
      <c r="G1127" s="241"/>
    </row>
    <row r="1128" spans="7:7" x14ac:dyDescent="0.3">
      <c r="G1128" s="241"/>
    </row>
    <row r="1129" spans="7:7" x14ac:dyDescent="0.3">
      <c r="G1129" s="241"/>
    </row>
    <row r="1130" spans="7:7" x14ac:dyDescent="0.3">
      <c r="G1130" s="241"/>
    </row>
    <row r="1131" spans="7:7" x14ac:dyDescent="0.3">
      <c r="G1131" s="241"/>
    </row>
    <row r="1132" spans="7:7" x14ac:dyDescent="0.3">
      <c r="G1132" s="241"/>
    </row>
    <row r="1133" spans="7:7" x14ac:dyDescent="0.3">
      <c r="G1133" s="241"/>
    </row>
    <row r="1134" spans="7:7" x14ac:dyDescent="0.3">
      <c r="G1134" s="241"/>
    </row>
    <row r="1135" spans="7:7" x14ac:dyDescent="0.3">
      <c r="G1135" s="241"/>
    </row>
    <row r="1136" spans="7:7" x14ac:dyDescent="0.3">
      <c r="G1136" s="241"/>
    </row>
    <row r="1137" spans="7:7" x14ac:dyDescent="0.3">
      <c r="G1137" s="241"/>
    </row>
    <row r="1138" spans="7:7" x14ac:dyDescent="0.3">
      <c r="G1138" s="241"/>
    </row>
    <row r="1139" spans="7:7" x14ac:dyDescent="0.3">
      <c r="G1139" s="241"/>
    </row>
    <row r="1140" spans="7:7" x14ac:dyDescent="0.3">
      <c r="G1140" s="241"/>
    </row>
    <row r="1141" spans="7:7" x14ac:dyDescent="0.3">
      <c r="G1141" s="241"/>
    </row>
    <row r="1142" spans="7:7" x14ac:dyDescent="0.3">
      <c r="G1142" s="241"/>
    </row>
    <row r="1143" spans="7:7" x14ac:dyDescent="0.3">
      <c r="G1143" s="241"/>
    </row>
    <row r="1144" spans="7:7" x14ac:dyDescent="0.3">
      <c r="G1144" s="241"/>
    </row>
    <row r="1145" spans="7:7" x14ac:dyDescent="0.3">
      <c r="G1145" s="241"/>
    </row>
    <row r="1146" spans="7:7" x14ac:dyDescent="0.3">
      <c r="G1146" s="241"/>
    </row>
    <row r="1147" spans="7:7" x14ac:dyDescent="0.3">
      <c r="G1147" s="241"/>
    </row>
    <row r="1148" spans="7:7" x14ac:dyDescent="0.3">
      <c r="G1148" s="241"/>
    </row>
    <row r="1149" spans="7:7" x14ac:dyDescent="0.3">
      <c r="G1149" s="241"/>
    </row>
    <row r="1150" spans="7:7" x14ac:dyDescent="0.3">
      <c r="G1150" s="241"/>
    </row>
    <row r="1151" spans="7:7" x14ac:dyDescent="0.3">
      <c r="G1151" s="241"/>
    </row>
    <row r="1152" spans="7:7" x14ac:dyDescent="0.3">
      <c r="G1152" s="241"/>
    </row>
    <row r="1153" spans="7:7" x14ac:dyDescent="0.3">
      <c r="G1153" s="241"/>
    </row>
    <row r="1154" spans="7:7" x14ac:dyDescent="0.3">
      <c r="G1154" s="241"/>
    </row>
    <row r="1155" spans="7:7" x14ac:dyDescent="0.3">
      <c r="G1155" s="241"/>
    </row>
    <row r="1156" spans="7:7" x14ac:dyDescent="0.3">
      <c r="G1156" s="241"/>
    </row>
    <row r="1157" spans="7:7" x14ac:dyDescent="0.3">
      <c r="G1157" s="241"/>
    </row>
    <row r="1158" spans="7:7" x14ac:dyDescent="0.3">
      <c r="G1158" s="241"/>
    </row>
    <row r="1159" spans="7:7" x14ac:dyDescent="0.3">
      <c r="G1159" s="241"/>
    </row>
    <row r="1160" spans="7:7" x14ac:dyDescent="0.3">
      <c r="G1160" s="241"/>
    </row>
    <row r="1161" spans="7:7" x14ac:dyDescent="0.3">
      <c r="G1161" s="241"/>
    </row>
    <row r="1162" spans="7:7" x14ac:dyDescent="0.3">
      <c r="G1162" s="241"/>
    </row>
    <row r="1163" spans="7:7" x14ac:dyDescent="0.3">
      <c r="G1163" s="241"/>
    </row>
    <row r="1164" spans="7:7" x14ac:dyDescent="0.3">
      <c r="G1164" s="241"/>
    </row>
    <row r="1165" spans="7:7" x14ac:dyDescent="0.3">
      <c r="G1165" s="241"/>
    </row>
    <row r="1166" spans="7:7" x14ac:dyDescent="0.3">
      <c r="G1166" s="241"/>
    </row>
    <row r="1167" spans="7:7" x14ac:dyDescent="0.3">
      <c r="G1167" s="241"/>
    </row>
    <row r="1168" spans="7:7" x14ac:dyDescent="0.3">
      <c r="G1168" s="241"/>
    </row>
    <row r="1169" spans="7:7" x14ac:dyDescent="0.3">
      <c r="G1169" s="241"/>
    </row>
    <row r="1170" spans="7:7" x14ac:dyDescent="0.3">
      <c r="G1170" s="241"/>
    </row>
    <row r="1171" spans="7:7" x14ac:dyDescent="0.3">
      <c r="G1171" s="241"/>
    </row>
    <row r="1172" spans="7:7" x14ac:dyDescent="0.3">
      <c r="G1172" s="241"/>
    </row>
    <row r="1173" spans="7:7" x14ac:dyDescent="0.3">
      <c r="G1173" s="241"/>
    </row>
    <row r="1174" spans="7:7" x14ac:dyDescent="0.3">
      <c r="G1174" s="241"/>
    </row>
    <row r="1175" spans="7:7" x14ac:dyDescent="0.3">
      <c r="G1175" s="241"/>
    </row>
    <row r="1176" spans="7:7" x14ac:dyDescent="0.3">
      <c r="G1176" s="241"/>
    </row>
    <row r="1177" spans="7:7" x14ac:dyDescent="0.3">
      <c r="G1177" s="241"/>
    </row>
    <row r="1178" spans="7:7" x14ac:dyDescent="0.3">
      <c r="G1178" s="241"/>
    </row>
    <row r="1179" spans="7:7" x14ac:dyDescent="0.3">
      <c r="G1179" s="241"/>
    </row>
    <row r="1180" spans="7:7" x14ac:dyDescent="0.3">
      <c r="G1180" s="241"/>
    </row>
    <row r="1181" spans="7:7" x14ac:dyDescent="0.3">
      <c r="G1181" s="241"/>
    </row>
    <row r="1182" spans="7:7" x14ac:dyDescent="0.3">
      <c r="G1182" s="241"/>
    </row>
    <row r="1183" spans="7:7" x14ac:dyDescent="0.3">
      <c r="G1183" s="241"/>
    </row>
    <row r="1184" spans="7:7" x14ac:dyDescent="0.3">
      <c r="G1184" s="241"/>
    </row>
    <row r="1185" spans="7:7" x14ac:dyDescent="0.3">
      <c r="G1185" s="241"/>
    </row>
    <row r="1186" spans="7:7" x14ac:dyDescent="0.3">
      <c r="G1186" s="241"/>
    </row>
    <row r="1187" spans="7:7" x14ac:dyDescent="0.3">
      <c r="G1187" s="241"/>
    </row>
    <row r="1188" spans="7:7" x14ac:dyDescent="0.3">
      <c r="G1188" s="241"/>
    </row>
    <row r="1189" spans="7:7" x14ac:dyDescent="0.3">
      <c r="G1189" s="241"/>
    </row>
    <row r="1190" spans="7:7" x14ac:dyDescent="0.3">
      <c r="G1190" s="241"/>
    </row>
    <row r="1191" spans="7:7" x14ac:dyDescent="0.3">
      <c r="G1191" s="241"/>
    </row>
    <row r="1192" spans="7:7" x14ac:dyDescent="0.3">
      <c r="G1192" s="241"/>
    </row>
    <row r="1193" spans="7:7" x14ac:dyDescent="0.3">
      <c r="G1193" s="241"/>
    </row>
    <row r="1194" spans="7:7" x14ac:dyDescent="0.3">
      <c r="G1194" s="241"/>
    </row>
    <row r="1195" spans="7:7" x14ac:dyDescent="0.3">
      <c r="G1195" s="241"/>
    </row>
    <row r="1196" spans="7:7" x14ac:dyDescent="0.3">
      <c r="G1196" s="241"/>
    </row>
    <row r="1197" spans="7:7" x14ac:dyDescent="0.3">
      <c r="G1197" s="241"/>
    </row>
    <row r="1198" spans="7:7" x14ac:dyDescent="0.3">
      <c r="G1198" s="241"/>
    </row>
    <row r="1199" spans="7:7" x14ac:dyDescent="0.3">
      <c r="G1199" s="241"/>
    </row>
    <row r="1200" spans="7:7" x14ac:dyDescent="0.3">
      <c r="G1200" s="241"/>
    </row>
    <row r="1201" spans="7:7" x14ac:dyDescent="0.3">
      <c r="G1201" s="241"/>
    </row>
    <row r="1202" spans="7:7" x14ac:dyDescent="0.3">
      <c r="G1202" s="241"/>
    </row>
    <row r="1203" spans="7:7" x14ac:dyDescent="0.3">
      <c r="G1203" s="241"/>
    </row>
    <row r="1204" spans="7:7" x14ac:dyDescent="0.3">
      <c r="G1204" s="241"/>
    </row>
    <row r="1205" spans="7:7" x14ac:dyDescent="0.3">
      <c r="G1205" s="241"/>
    </row>
    <row r="1206" spans="7:7" x14ac:dyDescent="0.3">
      <c r="G1206" s="241"/>
    </row>
    <row r="1207" spans="7:7" x14ac:dyDescent="0.3">
      <c r="G1207" s="241"/>
    </row>
    <row r="1208" spans="7:7" x14ac:dyDescent="0.3">
      <c r="G1208" s="241"/>
    </row>
    <row r="1209" spans="7:7" x14ac:dyDescent="0.3">
      <c r="G1209" s="241"/>
    </row>
    <row r="1210" spans="7:7" x14ac:dyDescent="0.3">
      <c r="G1210" s="241"/>
    </row>
    <row r="1211" spans="7:7" x14ac:dyDescent="0.3">
      <c r="G1211" s="241"/>
    </row>
    <row r="1212" spans="7:7" x14ac:dyDescent="0.3">
      <c r="G1212" s="241"/>
    </row>
    <row r="1213" spans="7:7" x14ac:dyDescent="0.3">
      <c r="G1213" s="241"/>
    </row>
    <row r="1214" spans="7:7" x14ac:dyDescent="0.3">
      <c r="G1214" s="241"/>
    </row>
    <row r="1215" spans="7:7" x14ac:dyDescent="0.3">
      <c r="G1215" s="241"/>
    </row>
    <row r="1216" spans="7:7" x14ac:dyDescent="0.3">
      <c r="G1216" s="241"/>
    </row>
    <row r="1217" spans="7:7" x14ac:dyDescent="0.3">
      <c r="G1217" s="241"/>
    </row>
    <row r="1218" spans="7:7" x14ac:dyDescent="0.3">
      <c r="G1218" s="241"/>
    </row>
    <row r="1219" spans="7:7" x14ac:dyDescent="0.3">
      <c r="G1219" s="241"/>
    </row>
    <row r="1220" spans="7:7" x14ac:dyDescent="0.3">
      <c r="G1220" s="241"/>
    </row>
    <row r="1221" spans="7:7" x14ac:dyDescent="0.3">
      <c r="G1221" s="241"/>
    </row>
    <row r="1222" spans="7:7" x14ac:dyDescent="0.3">
      <c r="G1222" s="241"/>
    </row>
    <row r="1223" spans="7:7" x14ac:dyDescent="0.3">
      <c r="G1223" s="241"/>
    </row>
    <row r="1224" spans="7:7" x14ac:dyDescent="0.3">
      <c r="G1224" s="241"/>
    </row>
    <row r="1225" spans="7:7" x14ac:dyDescent="0.3">
      <c r="G1225" s="241"/>
    </row>
    <row r="1226" spans="7:7" x14ac:dyDescent="0.3">
      <c r="G1226" s="241"/>
    </row>
    <row r="1227" spans="7:7" x14ac:dyDescent="0.3">
      <c r="G1227" s="241"/>
    </row>
    <row r="1228" spans="7:7" x14ac:dyDescent="0.3">
      <c r="G1228" s="241"/>
    </row>
    <row r="1229" spans="7:7" x14ac:dyDescent="0.3">
      <c r="G1229" s="241"/>
    </row>
    <row r="1230" spans="7:7" x14ac:dyDescent="0.3">
      <c r="G1230" s="241"/>
    </row>
    <row r="1231" spans="7:7" x14ac:dyDescent="0.3">
      <c r="G1231" s="241"/>
    </row>
    <row r="1232" spans="7:7" x14ac:dyDescent="0.3">
      <c r="G1232" s="241"/>
    </row>
    <row r="1233" spans="7:7" x14ac:dyDescent="0.3">
      <c r="G1233" s="241"/>
    </row>
    <row r="1234" spans="7:7" x14ac:dyDescent="0.3">
      <c r="G1234" s="241"/>
    </row>
    <row r="1235" spans="7:7" x14ac:dyDescent="0.3">
      <c r="G1235" s="241"/>
    </row>
    <row r="1236" spans="7:7" x14ac:dyDescent="0.3">
      <c r="G1236" s="241"/>
    </row>
    <row r="1237" spans="7:7" x14ac:dyDescent="0.3">
      <c r="G1237" s="241"/>
    </row>
    <row r="1238" spans="7:7" x14ac:dyDescent="0.3">
      <c r="G1238" s="241"/>
    </row>
    <row r="1239" spans="7:7" x14ac:dyDescent="0.3">
      <c r="G1239" s="241"/>
    </row>
    <row r="1240" spans="7:7" x14ac:dyDescent="0.3">
      <c r="G1240" s="241"/>
    </row>
    <row r="1241" spans="7:7" x14ac:dyDescent="0.3">
      <c r="G1241" s="241"/>
    </row>
    <row r="1242" spans="7:7" x14ac:dyDescent="0.3">
      <c r="G1242" s="241"/>
    </row>
    <row r="1243" spans="7:7" x14ac:dyDescent="0.3">
      <c r="G1243" s="241"/>
    </row>
    <row r="1244" spans="7:7" x14ac:dyDescent="0.3">
      <c r="G1244" s="241"/>
    </row>
    <row r="1245" spans="7:7" x14ac:dyDescent="0.3">
      <c r="G1245" s="241"/>
    </row>
    <row r="1246" spans="7:7" x14ac:dyDescent="0.3">
      <c r="G1246" s="241"/>
    </row>
    <row r="1247" spans="7:7" x14ac:dyDescent="0.3">
      <c r="G1247" s="241"/>
    </row>
    <row r="1248" spans="7:7" x14ac:dyDescent="0.3">
      <c r="G1248" s="241"/>
    </row>
    <row r="1249" spans="7:7" x14ac:dyDescent="0.3">
      <c r="G1249" s="241"/>
    </row>
    <row r="1250" spans="7:7" x14ac:dyDescent="0.3">
      <c r="G1250" s="241"/>
    </row>
    <row r="1251" spans="7:7" x14ac:dyDescent="0.3">
      <c r="G1251" s="241"/>
    </row>
    <row r="1252" spans="7:7" x14ac:dyDescent="0.3">
      <c r="G1252" s="241"/>
    </row>
    <row r="1253" spans="7:7" x14ac:dyDescent="0.3">
      <c r="G1253" s="241"/>
    </row>
    <row r="1254" spans="7:7" x14ac:dyDescent="0.3">
      <c r="G1254" s="241"/>
    </row>
    <row r="1255" spans="7:7" x14ac:dyDescent="0.3">
      <c r="G1255" s="241"/>
    </row>
    <row r="1256" spans="7:7" x14ac:dyDescent="0.3">
      <c r="G1256" s="241"/>
    </row>
    <row r="1257" spans="7:7" x14ac:dyDescent="0.3">
      <c r="G1257" s="241"/>
    </row>
    <row r="1258" spans="7:7" x14ac:dyDescent="0.3">
      <c r="G1258" s="241"/>
    </row>
    <row r="1259" spans="7:7" x14ac:dyDescent="0.3">
      <c r="G1259" s="241"/>
    </row>
    <row r="1260" spans="7:7" x14ac:dyDescent="0.3">
      <c r="G1260" s="241"/>
    </row>
    <row r="1261" spans="7:7" x14ac:dyDescent="0.3">
      <c r="G1261" s="241"/>
    </row>
    <row r="1262" spans="7:7" x14ac:dyDescent="0.3">
      <c r="G1262" s="241"/>
    </row>
    <row r="1263" spans="7:7" x14ac:dyDescent="0.3">
      <c r="G1263" s="241"/>
    </row>
    <row r="1264" spans="7:7" x14ac:dyDescent="0.3">
      <c r="G1264" s="241"/>
    </row>
    <row r="1265" spans="7:7" x14ac:dyDescent="0.3">
      <c r="G1265" s="241"/>
    </row>
    <row r="1266" spans="7:7" x14ac:dyDescent="0.3">
      <c r="G1266" s="241"/>
    </row>
    <row r="1267" spans="7:7" x14ac:dyDescent="0.3">
      <c r="G1267" s="241"/>
    </row>
    <row r="1268" spans="7:7" x14ac:dyDescent="0.3">
      <c r="G1268" s="241"/>
    </row>
    <row r="1269" spans="7:7" x14ac:dyDescent="0.3">
      <c r="G1269" s="241"/>
    </row>
    <row r="1270" spans="7:7" x14ac:dyDescent="0.3">
      <c r="G1270" s="241"/>
    </row>
    <row r="1271" spans="7:7" x14ac:dyDescent="0.3">
      <c r="G1271" s="241"/>
    </row>
    <row r="1272" spans="7:7" x14ac:dyDescent="0.3">
      <c r="G1272" s="241"/>
    </row>
    <row r="1273" spans="7:7" x14ac:dyDescent="0.3">
      <c r="G1273" s="241"/>
    </row>
    <row r="1274" spans="7:7" x14ac:dyDescent="0.3">
      <c r="G1274" s="241"/>
    </row>
    <row r="1275" spans="7:7" x14ac:dyDescent="0.3">
      <c r="G1275" s="241"/>
    </row>
    <row r="1276" spans="7:7" x14ac:dyDescent="0.3">
      <c r="G1276" s="241"/>
    </row>
    <row r="1277" spans="7:7" x14ac:dyDescent="0.3">
      <c r="G1277" s="241"/>
    </row>
    <row r="1278" spans="7:7" x14ac:dyDescent="0.3">
      <c r="G1278" s="241"/>
    </row>
    <row r="1279" spans="7:7" x14ac:dyDescent="0.3">
      <c r="G1279" s="241"/>
    </row>
    <row r="1280" spans="7:7" x14ac:dyDescent="0.3">
      <c r="G1280" s="241"/>
    </row>
    <row r="1281" spans="7:7" x14ac:dyDescent="0.3">
      <c r="G1281" s="241"/>
    </row>
    <row r="1282" spans="7:7" x14ac:dyDescent="0.3">
      <c r="G1282" s="241"/>
    </row>
    <row r="1283" spans="7:7" x14ac:dyDescent="0.3">
      <c r="G1283" s="241"/>
    </row>
    <row r="1284" spans="7:7" x14ac:dyDescent="0.3">
      <c r="G1284" s="241"/>
    </row>
    <row r="1285" spans="7:7" x14ac:dyDescent="0.3">
      <c r="G1285" s="241"/>
    </row>
    <row r="1286" spans="7:7" x14ac:dyDescent="0.3">
      <c r="G1286" s="241"/>
    </row>
    <row r="1287" spans="7:7" x14ac:dyDescent="0.3">
      <c r="G1287" s="241"/>
    </row>
    <row r="1288" spans="7:7" x14ac:dyDescent="0.3">
      <c r="G1288" s="241"/>
    </row>
    <row r="1289" spans="7:7" x14ac:dyDescent="0.3">
      <c r="G1289" s="241"/>
    </row>
    <row r="1290" spans="7:7" x14ac:dyDescent="0.3">
      <c r="G1290" s="241"/>
    </row>
    <row r="1291" spans="7:7" x14ac:dyDescent="0.3">
      <c r="G1291" s="241"/>
    </row>
    <row r="1292" spans="7:7" x14ac:dyDescent="0.3">
      <c r="G1292" s="241"/>
    </row>
    <row r="1293" spans="7:7" x14ac:dyDescent="0.3">
      <c r="G1293" s="241"/>
    </row>
    <row r="1294" spans="7:7" x14ac:dyDescent="0.3">
      <c r="G1294" s="241"/>
    </row>
    <row r="1295" spans="7:7" x14ac:dyDescent="0.3">
      <c r="G1295" s="241"/>
    </row>
    <row r="1296" spans="7:7" x14ac:dyDescent="0.3">
      <c r="G1296" s="241"/>
    </row>
    <row r="1297" spans="7:7" x14ac:dyDescent="0.3">
      <c r="G1297" s="241"/>
    </row>
    <row r="1298" spans="7:7" x14ac:dyDescent="0.3">
      <c r="G1298" s="241"/>
    </row>
    <row r="1299" spans="7:7" x14ac:dyDescent="0.3">
      <c r="G1299" s="241"/>
    </row>
    <row r="1300" spans="7:7" x14ac:dyDescent="0.3">
      <c r="G1300" s="241"/>
    </row>
    <row r="1301" spans="7:7" x14ac:dyDescent="0.3">
      <c r="G1301" s="241"/>
    </row>
    <row r="1302" spans="7:7" x14ac:dyDescent="0.3">
      <c r="G1302" s="241"/>
    </row>
    <row r="1303" spans="7:7" x14ac:dyDescent="0.3">
      <c r="G1303" s="241"/>
    </row>
    <row r="1304" spans="7:7" x14ac:dyDescent="0.3">
      <c r="G1304" s="241"/>
    </row>
    <row r="1305" spans="7:7" x14ac:dyDescent="0.3">
      <c r="G1305" s="241"/>
    </row>
    <row r="1306" spans="7:7" x14ac:dyDescent="0.3">
      <c r="G1306" s="241"/>
    </row>
    <row r="1307" spans="7:7" x14ac:dyDescent="0.3">
      <c r="G1307" s="241"/>
    </row>
    <row r="1308" spans="7:7" x14ac:dyDescent="0.3">
      <c r="G1308" s="241"/>
    </row>
    <row r="1309" spans="7:7" x14ac:dyDescent="0.3">
      <c r="G1309" s="241"/>
    </row>
    <row r="1310" spans="7:7" x14ac:dyDescent="0.3">
      <c r="G1310" s="241"/>
    </row>
    <row r="1311" spans="7:7" x14ac:dyDescent="0.3">
      <c r="G1311" s="241"/>
    </row>
    <row r="1312" spans="7:7" x14ac:dyDescent="0.3">
      <c r="G1312" s="241"/>
    </row>
    <row r="1313" spans="7:7" x14ac:dyDescent="0.3">
      <c r="G1313" s="241"/>
    </row>
    <row r="1314" spans="7:7" x14ac:dyDescent="0.3">
      <c r="G1314" s="241"/>
    </row>
    <row r="1315" spans="7:7" x14ac:dyDescent="0.3">
      <c r="G1315" s="241"/>
    </row>
    <row r="1316" spans="7:7" x14ac:dyDescent="0.3">
      <c r="G1316" s="241"/>
    </row>
    <row r="1317" spans="7:7" x14ac:dyDescent="0.3">
      <c r="G1317" s="241"/>
    </row>
    <row r="1318" spans="7:7" x14ac:dyDescent="0.3">
      <c r="G1318" s="241"/>
    </row>
    <row r="1319" spans="7:7" x14ac:dyDescent="0.3">
      <c r="G1319" s="241"/>
    </row>
    <row r="1320" spans="7:7" x14ac:dyDescent="0.3">
      <c r="G1320" s="241"/>
    </row>
    <row r="1321" spans="7:7" x14ac:dyDescent="0.3">
      <c r="G1321" s="241"/>
    </row>
    <row r="1322" spans="7:7" x14ac:dyDescent="0.3">
      <c r="G1322" s="241"/>
    </row>
    <row r="1323" spans="7:7" x14ac:dyDescent="0.3">
      <c r="G1323" s="241"/>
    </row>
    <row r="1324" spans="7:7" x14ac:dyDescent="0.3">
      <c r="G1324" s="241"/>
    </row>
    <row r="1325" spans="7:7" x14ac:dyDescent="0.3">
      <c r="G1325" s="241"/>
    </row>
    <row r="1326" spans="7:7" x14ac:dyDescent="0.3">
      <c r="G1326" s="241"/>
    </row>
    <row r="1327" spans="7:7" x14ac:dyDescent="0.3">
      <c r="G1327" s="241"/>
    </row>
    <row r="1328" spans="7:7" x14ac:dyDescent="0.3">
      <c r="G1328" s="241"/>
    </row>
    <row r="1329" spans="7:7" x14ac:dyDescent="0.3">
      <c r="G1329" s="241"/>
    </row>
    <row r="1330" spans="7:7" x14ac:dyDescent="0.3">
      <c r="G1330" s="241"/>
    </row>
    <row r="1331" spans="7:7" x14ac:dyDescent="0.3">
      <c r="G1331" s="241"/>
    </row>
    <row r="1332" spans="7:7" x14ac:dyDescent="0.3">
      <c r="G1332" s="241"/>
    </row>
    <row r="1333" spans="7:7" x14ac:dyDescent="0.3">
      <c r="G1333" s="241"/>
    </row>
    <row r="1334" spans="7:7" x14ac:dyDescent="0.3">
      <c r="G1334" s="241"/>
    </row>
    <row r="1335" spans="7:7" x14ac:dyDescent="0.3">
      <c r="G1335" s="241"/>
    </row>
    <row r="1336" spans="7:7" x14ac:dyDescent="0.3">
      <c r="G1336" s="241"/>
    </row>
    <row r="1337" spans="7:7" x14ac:dyDescent="0.3">
      <c r="G1337" s="241"/>
    </row>
    <row r="1338" spans="7:7" x14ac:dyDescent="0.3">
      <c r="G1338" s="241"/>
    </row>
    <row r="1339" spans="7:7" x14ac:dyDescent="0.3">
      <c r="G1339" s="241"/>
    </row>
    <row r="1340" spans="7:7" x14ac:dyDescent="0.3">
      <c r="G1340" s="241"/>
    </row>
    <row r="1341" spans="7:7" x14ac:dyDescent="0.3">
      <c r="G1341" s="241"/>
    </row>
    <row r="1342" spans="7:7" x14ac:dyDescent="0.3">
      <c r="G1342" s="241"/>
    </row>
    <row r="1343" spans="7:7" x14ac:dyDescent="0.3">
      <c r="G1343" s="24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C498-D99D-4A7C-A8FC-B3AB9B56853B}">
  <dimension ref="A1:J26"/>
  <sheetViews>
    <sheetView workbookViewId="0">
      <selection activeCell="C15" sqref="C15"/>
    </sheetView>
  </sheetViews>
  <sheetFormatPr defaultRowHeight="14.4" x14ac:dyDescent="0.3"/>
  <cols>
    <col min="1" max="1" width="12.6640625" style="35" customWidth="1"/>
    <col min="2" max="2" width="29.21875" style="35" customWidth="1"/>
    <col min="3" max="3" width="3.109375" style="35" customWidth="1"/>
    <col min="4" max="4" width="12.5546875" style="35" customWidth="1"/>
    <col min="5" max="6" width="9.109375" style="35" customWidth="1"/>
    <col min="7" max="8" width="8.88671875" style="35"/>
    <col min="9" max="9" width="24.5546875" style="35" customWidth="1"/>
    <col min="10" max="16384" width="8.88671875" style="35"/>
  </cols>
  <sheetData>
    <row r="1" spans="1:10" x14ac:dyDescent="0.3">
      <c r="B1" s="213" t="s">
        <v>187</v>
      </c>
      <c r="C1" s="213"/>
    </row>
    <row r="3" spans="1:10" x14ac:dyDescent="0.3">
      <c r="B3" s="218" t="s">
        <v>188</v>
      </c>
      <c r="C3" s="218"/>
      <c r="D3" s="236"/>
      <c r="E3" s="236"/>
      <c r="F3" s="236"/>
    </row>
    <row r="5" spans="1:10" x14ac:dyDescent="0.3">
      <c r="A5" s="213" t="s">
        <v>2</v>
      </c>
      <c r="B5" s="213" t="s">
        <v>189</v>
      </c>
      <c r="C5" s="213"/>
      <c r="D5" s="213" t="s">
        <v>140</v>
      </c>
      <c r="E5" s="213"/>
      <c r="F5" s="213"/>
      <c r="H5" s="213" t="s">
        <v>2</v>
      </c>
      <c r="I5" s="213" t="s">
        <v>97</v>
      </c>
      <c r="J5" s="213" t="s">
        <v>140</v>
      </c>
    </row>
    <row r="6" spans="1:10" x14ac:dyDescent="0.3">
      <c r="J6" s="261"/>
    </row>
    <row r="7" spans="1:10" x14ac:dyDescent="0.3">
      <c r="A7" s="262">
        <v>45748</v>
      </c>
      <c r="B7" s="218" t="s">
        <v>190</v>
      </c>
      <c r="C7" s="218" t="s">
        <v>32</v>
      </c>
      <c r="D7" s="207">
        <v>72</v>
      </c>
      <c r="E7" s="207"/>
      <c r="F7" s="207"/>
      <c r="H7" s="263"/>
      <c r="I7" s="264" t="s">
        <v>191</v>
      </c>
      <c r="J7" s="265"/>
    </row>
    <row r="8" spans="1:10" x14ac:dyDescent="0.3">
      <c r="A8" s="262">
        <v>45778</v>
      </c>
      <c r="B8" s="218" t="s">
        <v>190</v>
      </c>
      <c r="C8" s="218" t="s">
        <v>32</v>
      </c>
      <c r="D8" s="207">
        <v>348</v>
      </c>
      <c r="E8" s="207"/>
      <c r="F8" s="207"/>
      <c r="J8" s="261"/>
    </row>
    <row r="9" spans="1:10" x14ac:dyDescent="0.3">
      <c r="A9" s="262">
        <v>45810</v>
      </c>
      <c r="B9" s="218" t="s">
        <v>190</v>
      </c>
      <c r="C9" s="218" t="s">
        <v>32</v>
      </c>
      <c r="D9" s="207">
        <v>420</v>
      </c>
      <c r="E9" s="207"/>
      <c r="F9" s="207"/>
      <c r="J9" s="261"/>
    </row>
    <row r="10" spans="1:10" x14ac:dyDescent="0.3">
      <c r="A10" s="262">
        <v>45841</v>
      </c>
      <c r="B10" s="218" t="s">
        <v>190</v>
      </c>
      <c r="C10" s="218" t="s">
        <v>32</v>
      </c>
      <c r="D10" s="207">
        <v>240</v>
      </c>
      <c r="E10" s="207"/>
      <c r="F10" s="207"/>
      <c r="J10" s="261"/>
    </row>
    <row r="11" spans="1:10" x14ac:dyDescent="0.3">
      <c r="A11" s="262" t="s">
        <v>192</v>
      </c>
      <c r="B11" s="218" t="s">
        <v>190</v>
      </c>
      <c r="C11" s="218" t="s">
        <v>32</v>
      </c>
      <c r="D11" s="207">
        <v>432</v>
      </c>
      <c r="E11" s="207"/>
      <c r="F11" s="207"/>
      <c r="J11" s="261"/>
    </row>
    <row r="12" spans="1:10" x14ac:dyDescent="0.3">
      <c r="A12" s="262" t="s">
        <v>193</v>
      </c>
      <c r="B12" s="218" t="s">
        <v>190</v>
      </c>
      <c r="C12" s="218" t="s">
        <v>32</v>
      </c>
      <c r="D12" s="207">
        <v>288</v>
      </c>
      <c r="E12" s="207"/>
      <c r="F12" s="207"/>
      <c r="J12" s="261"/>
    </row>
    <row r="13" spans="1:10" x14ac:dyDescent="0.3">
      <c r="A13" s="262" t="s">
        <v>194</v>
      </c>
      <c r="B13" s="218" t="s">
        <v>190</v>
      </c>
      <c r="C13" s="218" t="s">
        <v>32</v>
      </c>
      <c r="D13" s="207">
        <v>288</v>
      </c>
      <c r="E13" s="207"/>
      <c r="F13" s="207"/>
      <c r="J13" s="261"/>
    </row>
    <row r="14" spans="1:10" x14ac:dyDescent="0.3">
      <c r="A14" s="262" t="s">
        <v>306</v>
      </c>
      <c r="B14" s="218" t="s">
        <v>190</v>
      </c>
      <c r="C14" s="218" t="s">
        <v>32</v>
      </c>
      <c r="D14" s="207">
        <v>468</v>
      </c>
      <c r="J14" s="261"/>
    </row>
    <row r="15" spans="1:10" x14ac:dyDescent="0.3">
      <c r="A15" s="262"/>
      <c r="B15" s="218"/>
      <c r="D15" s="207"/>
      <c r="J15" s="261"/>
    </row>
    <row r="16" spans="1:10" x14ac:dyDescent="0.3">
      <c r="A16" s="266"/>
      <c r="B16" s="218"/>
      <c r="C16" s="218"/>
      <c r="D16" s="207"/>
      <c r="J16" s="261"/>
    </row>
    <row r="17" spans="1:10" x14ac:dyDescent="0.3">
      <c r="A17" s="218"/>
      <c r="B17" s="218"/>
      <c r="C17" s="218"/>
      <c r="D17" s="207"/>
      <c r="J17" s="261"/>
    </row>
    <row r="18" spans="1:10" x14ac:dyDescent="0.3">
      <c r="A18" s="218"/>
      <c r="B18" s="218"/>
      <c r="C18" s="218"/>
      <c r="D18" s="207"/>
      <c r="J18" s="261"/>
    </row>
    <row r="19" spans="1:10" x14ac:dyDescent="0.3">
      <c r="A19" s="218"/>
      <c r="B19" s="218"/>
      <c r="C19" s="218"/>
      <c r="D19" s="207"/>
      <c r="J19" s="261"/>
    </row>
    <row r="20" spans="1:10" x14ac:dyDescent="0.3">
      <c r="B20" s="218"/>
      <c r="C20" s="218"/>
      <c r="D20" s="207"/>
      <c r="E20" s="207"/>
      <c r="F20" s="207"/>
      <c r="J20" s="261"/>
    </row>
    <row r="21" spans="1:10" x14ac:dyDescent="0.3">
      <c r="J21" s="261"/>
    </row>
    <row r="22" spans="1:10" x14ac:dyDescent="0.3">
      <c r="J22" s="261"/>
    </row>
    <row r="23" spans="1:10" x14ac:dyDescent="0.3">
      <c r="B23" s="35" t="s">
        <v>140</v>
      </c>
      <c r="D23" s="207">
        <f>D3-D7-D8-D9-D10-D11-D12-D13+J7-D14-D15-D16</f>
        <v>-2556</v>
      </c>
      <c r="J23" s="261"/>
    </row>
    <row r="24" spans="1:10" x14ac:dyDescent="0.3">
      <c r="J24" s="261"/>
    </row>
    <row r="26" spans="1:10" x14ac:dyDescent="0.3">
      <c r="J26" s="2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Expenditure 2026-2027</vt:lpstr>
      <vt:lpstr>Income 2026-2027</vt:lpstr>
      <vt:lpstr>Budget Control</vt:lpstr>
      <vt:lpstr>Ear Marked Reserves</vt:lpstr>
      <vt:lpstr>VAT</vt:lpstr>
      <vt:lpstr>Green Charity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Lord</dc:creator>
  <cp:lastModifiedBy>Amy Lord</cp:lastModifiedBy>
  <cp:lastPrinted>2026-09-04T08:10:33Z</cp:lastPrinted>
  <dcterms:created xsi:type="dcterms:W3CDTF">2026-03-27T10:04:30Z</dcterms:created>
  <dcterms:modified xsi:type="dcterms:W3CDTF">2026-10-06T09:05:20Z</dcterms:modified>
</cp:coreProperties>
</file>